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CLASSIFICA" sheetId="1" r:id="rId1"/>
    <sheet name="RISULTATI" sheetId="2" r:id="rId2"/>
  </sheets>
  <definedNames>
    <definedName name="_xlnm._FilterDatabase" localSheetId="1" hidden="1">'RISULTATI'!$A$4:$D$49</definedName>
    <definedName name="_xlnm.Print_Area" localSheetId="0">'CLASSIFICA'!$A$1:$V$67</definedName>
    <definedName name="_xlnm.Print_Titles" localSheetId="0">'CLASSIFICA'!$4:$4</definedName>
  </definedNames>
  <calcPr fullCalcOnLoad="1"/>
</workbook>
</file>

<file path=xl/sharedStrings.xml><?xml version="1.0" encoding="utf-8"?>
<sst xmlns="http://schemas.openxmlformats.org/spreadsheetml/2006/main" count="160" uniqueCount="133">
  <si>
    <t>LEONCINI FEDERICA</t>
  </si>
  <si>
    <t>COGNOME NOME</t>
  </si>
  <si>
    <t>RONCONI ARTURO</t>
  </si>
  <si>
    <t>TOTALE</t>
  </si>
  <si>
    <t>N.</t>
  </si>
  <si>
    <t>GRANELLI FRANCESCA</t>
  </si>
  <si>
    <t>N. GARE</t>
  </si>
  <si>
    <t>MENCHINI ANDREA</t>
  </si>
  <si>
    <t>CUOGHI ELISABETTA</t>
  </si>
  <si>
    <t>BACCHI GIACOMO</t>
  </si>
  <si>
    <t>STEFANINI PIETRO</t>
  </si>
  <si>
    <t>NOTE: GARE EXTRA</t>
  </si>
  <si>
    <t>MAGNESA GIULIA</t>
  </si>
  <si>
    <t>RISULTATI DI RILIEVO</t>
  </si>
  <si>
    <t>AZZOLINI SIMONE</t>
  </si>
  <si>
    <t>Data</t>
  </si>
  <si>
    <t>Atleta</t>
  </si>
  <si>
    <t>Risultato</t>
  </si>
  <si>
    <t>Tot.KM
Extra</t>
  </si>
  <si>
    <t>Tot.gare
Extra</t>
  </si>
  <si>
    <t>VACCARO EMANUELE</t>
  </si>
  <si>
    <t>Tesserato Uisp</t>
  </si>
  <si>
    <t>RISULTATI DI SQUADRA</t>
  </si>
  <si>
    <t>CARMINA STEFANO</t>
  </si>
  <si>
    <t>BARANTANI STEFANO</t>
  </si>
  <si>
    <t>RAMIREZ MAURICIO</t>
  </si>
  <si>
    <t>TROMBI NICOLA</t>
  </si>
  <si>
    <t>FONTANA NICHOLAS</t>
  </si>
  <si>
    <t>BUSSONI ELIO</t>
  </si>
  <si>
    <t>MAROTTA ROBERTO</t>
  </si>
  <si>
    <t>MANGIAVACCA MICHELE</t>
  </si>
  <si>
    <t>SCAFFARDI MARIAROSA</t>
  </si>
  <si>
    <t>VIOLI VALENTINA</t>
  </si>
  <si>
    <t>DOSI FABIO</t>
  </si>
  <si>
    <t>RUBERTELLI MICHELE</t>
  </si>
  <si>
    <t>SCITA MICHELE</t>
  </si>
  <si>
    <t>RUSCETTA FRANCESCO</t>
  </si>
  <si>
    <t>ZORDAN VALERIA</t>
  </si>
  <si>
    <t>GRECI EVARISTO</t>
  </si>
  <si>
    <t>NICORICI ELENA</t>
  </si>
  <si>
    <t>GARE DAL 01/12/2021 al 30/11/2022</t>
  </si>
  <si>
    <t>TRAIL TEAM CASONE 2022</t>
  </si>
  <si>
    <t>DUO' WALTER</t>
  </si>
  <si>
    <t>SANSONE MARCELLO</t>
  </si>
  <si>
    <t>Trail del Parco 6/2/22  21 km</t>
  </si>
  <si>
    <t>PINTELLI STEFANO</t>
  </si>
  <si>
    <t>PIOVANI STEFANO</t>
  </si>
  <si>
    <t>SARDIN WILMA</t>
  </si>
  <si>
    <t>POLETTI MARIANGELA</t>
  </si>
  <si>
    <t>POLETTI SIMONE</t>
  </si>
  <si>
    <t>ROSSI FRANCISCO MARIA</t>
  </si>
  <si>
    <t>Brunello Crossing 45 km - prima di categoria</t>
  </si>
  <si>
    <t>Trail Pastrengo 19/2/22  42 km</t>
  </si>
  <si>
    <t>MOLLICONE ALESSANDRO</t>
  </si>
  <si>
    <t>Trail Pastrengo 19/2/22  21 km</t>
  </si>
  <si>
    <t>CLASSIFICA CASONE TRAIL  2022</t>
  </si>
  <si>
    <t>Trail del Parco 6/2/22  21 km
Trail di Portofino 27/3/22  20 km</t>
  </si>
  <si>
    <t>Abbots Way
9.04.22</t>
  </si>
  <si>
    <t>Pelpi Trail
Bedonia
8.5.22</t>
  </si>
  <si>
    <t>DOTTI GUIDO</t>
  </si>
  <si>
    <t>BELLETTI ANDREA</t>
  </si>
  <si>
    <t>GHIONI GIUSEPPINA</t>
  </si>
  <si>
    <t>MORI LUIGI</t>
  </si>
  <si>
    <t>PINI RODOLFO</t>
  </si>
  <si>
    <t>PORCU MASSIMO</t>
  </si>
  <si>
    <t>RASTELLI MASSIMO</t>
  </si>
  <si>
    <t>REGGIANI MICHELE</t>
  </si>
  <si>
    <t>SAGLIA GIOVANNI</t>
  </si>
  <si>
    <t>SPOTTI ANNA</t>
  </si>
  <si>
    <t>ZANELLI WALTER</t>
  </si>
  <si>
    <t>FISCINI MICHELE</t>
  </si>
  <si>
    <t>BIONDI SAMUEL</t>
  </si>
  <si>
    <t>MARCELLINI MATTEO</t>
  </si>
  <si>
    <t>MARCHIGNOLI CLAUDIO</t>
  </si>
  <si>
    <t>PORTA MASSIMO</t>
  </si>
  <si>
    <t>TESTI KATIUSCIA</t>
  </si>
  <si>
    <t>MUNARI ROSSELLA</t>
  </si>
  <si>
    <t>Cento Croci
Tarsogno
22.5.22</t>
  </si>
  <si>
    <t>Trail del Salame 36 km - San Michele Tiorre - PRIMA DONNA ASSOLUTA</t>
  </si>
  <si>
    <t>Pelpi Trail 26 km - Bedonia - PRIMA DONNA ASSOLUTA</t>
  </si>
  <si>
    <t>Trail del Salame 10 km - San Michele Tiorre - TERZA DONNA ASSOLUTA</t>
  </si>
  <si>
    <t>Trail del Salame 10 km - San Michele Tiorre - Primo di categoria</t>
  </si>
  <si>
    <t>Pelpi Trail 10 km - Bedonia - Primo di categoria</t>
  </si>
  <si>
    <t>Pelpi Trail 26 km - Bedonia - Primo di categoria</t>
  </si>
  <si>
    <t>Pelpi Trail 26 km - Bedonia - Seconda di categoria</t>
  </si>
  <si>
    <t>BELLI ARIANNA</t>
  </si>
  <si>
    <t>BONZANI EMILIANO</t>
  </si>
  <si>
    <t>EL MADIOUNI ABDELLAH</t>
  </si>
  <si>
    <t>Ultra K
Corniglio
4.6.22</t>
  </si>
  <si>
    <t>SAVAZZI STEFANO</t>
  </si>
  <si>
    <t>SCHIA LORENZO</t>
  </si>
  <si>
    <t>Ultra K Trail 32 km - Corniglio - Seconda DONNA ASSOLUTA</t>
  </si>
  <si>
    <t>Ultra K Trail 32 km - Corniglio - Prima di categoria Over50</t>
  </si>
  <si>
    <t>Cento Croci Trail 50 km - Tarsogno - Terza assoluta femminile</t>
  </si>
  <si>
    <t>Amalfi Positano Ultratrail 50 km - Agerola (Na) - PRIMA DONNA ASSOLUTA</t>
  </si>
  <si>
    <t>Trail Golfo dei Poeti 48 km - La Spezia - Terza donna assoluta</t>
  </si>
  <si>
    <t>Monte Caio
Schia
26.6.22</t>
  </si>
  <si>
    <t>Pan e Formai
Pellegrino
9.7.22</t>
  </si>
  <si>
    <t>Val Cenedola
Bore
24.7.22</t>
  </si>
  <si>
    <t>Trail del Salame 23 km - San Michele Tiorre - Campionessa regionale Uisp di categoria</t>
  </si>
  <si>
    <t>Trail del Salame 23 km - San Michele Tiorre - Campione regionale Uisp di categoria</t>
  </si>
  <si>
    <t>SLANZI MIRCO</t>
  </si>
  <si>
    <t>CURATI FEDERICO</t>
  </si>
  <si>
    <t>Monte Sporno
Langhirano
28.8.22</t>
  </si>
  <si>
    <t>Trail Val Cenedola 22 km - Bore - Prima di categoria Over50</t>
  </si>
  <si>
    <t>Trail Val Cenedola 22 km - Bore - Primo di categoria Over50</t>
  </si>
  <si>
    <t>Trail Val Cenedola 22 km - Bore - Prima di categoria Under50</t>
  </si>
  <si>
    <t>Trail Pan e Formai 23 km - Pellegrino - Prima di categoria Under50</t>
  </si>
  <si>
    <t>Cortina Trail 24/6/22  48 km
Camaiore Metato 14/8/22  16 km</t>
  </si>
  <si>
    <t>Ferriere Trail 30/04/22  20 km
Sky Race Canazei 19/7/22  22 km</t>
  </si>
  <si>
    <t>Trail Pastrengo 19/2/22  28 km
Gran Trail Courmayeur 9/7/22  30 km
OCC Chamonix 26/8/22  56 km</t>
  </si>
  <si>
    <t>Trail del Parco 6/2/22  21 km
SkySnow Schia 19/2/22  11 km
Ledro Sky 4/6/22  19 km
Vigolana The Race 7/8/22  20 km
Latemar Race 11/9/22  25 km</t>
  </si>
  <si>
    <t>Monte Sporno Trail 23 km - Langhirano - PRIMA DONNA ASSOLUTA</t>
  </si>
  <si>
    <t>Monte Sporno Trail 23 km - Langhirano - Seconda DONNA ASSOLUTA</t>
  </si>
  <si>
    <t>Trail di Portofino 27/3/22  20 km
Adamello Trail 24/9/22  35 km</t>
  </si>
  <si>
    <t>Cortina Trail 24/6/22  48 km
Delicius Trail 24/9/22  33 km</t>
  </si>
  <si>
    <t>CCT 
Tarsogno
22.5.22</t>
  </si>
  <si>
    <t>Winter 
Tarsogno
6.11.22</t>
  </si>
  <si>
    <t>Trail del 
Salame
25.4.22</t>
  </si>
  <si>
    <t>Winter Sala Baganza 
13.2.22</t>
  </si>
  <si>
    <t>Summer
Sala Baganza
18.9.22</t>
  </si>
  <si>
    <t>Summer traill 18 km - Sala Baganza - Seconda di categoria Over50</t>
  </si>
  <si>
    <t>Trail del Piacenziano 9/1/22  14 km
Trans D'Havet 23/7/22  40 km
Diga Trail 19/6/22  20 km
Adamello Trail 24/9/22  90 km</t>
  </si>
  <si>
    <t>Val Maremola Trail 6/2/22  14 km
Chianti Trail 27/3/22  20 km
Trail Courmayeur 23/8/22  15 km</t>
  </si>
  <si>
    <t>Tartufo
Calestano
2.10.22</t>
  </si>
  <si>
    <t>Trail del Piacenziano 9/1/22  14 km
SkySnow Schia 19/2/22  11 km
Trail Ballando 13/3/22  30 km
Ultrabericus 19/3/22  65 km
Trail del Poggio 27/3/22  45 km
Diga Trail 19/6/22  20 km
Trans D'Havet 23/7/22  80 km
Brenta Trail 10/9/22  64 km
Adamello Trail 24/9/22  170 km
Abbots Limited Ed. 22/10/22  116 km</t>
  </si>
  <si>
    <t>ATLETICA CASONE NOCETO</t>
  </si>
  <si>
    <t>VITTORIA a squadre nel Circuito Trail Parma 2022</t>
  </si>
  <si>
    <t>Terza nella Classifica generale individuale Circuito Trail Parma 2022</t>
  </si>
  <si>
    <t>Trail della Gallinara 16/01/22  27 km
Brunello Crossing 13/02/22  45 km
Trail del Marchesato 6/3/22  60 km
Trail Ballando 13/3/22  30 km
Amalfi Positano 29/5/22  50 km
Trail della Lenticchia 12/6/22  44 km
Trail Golfo dei Poeti 19/6/22  48 km
Gran Trail Courmayeur 9/7/22  55 km
Maddalene Sky Mar 28/8/22  55 km
Scarpa della Val Trebbia 8/10/22  55 km
Monte Casto Trail 30/10/22  44 km
Trail dello Sciamano 27/11/22  45 km</t>
  </si>
  <si>
    <t>Trail dello Sciamano 45 km - Cavalo di Fumane VR - terza donna assoluta</t>
  </si>
  <si>
    <t>Aggiornamento  27/11/2022</t>
  </si>
  <si>
    <t>Trail della Gallinara 16/01/22  27 km
Brunello Crossing 13/02/22  45 km
Trail del Marchesato 6/3/22  60 km
Trail Ballando 13/3/22  30 km
Ultrabericus 19/3/22  65 km
Amalfi Positano 29/5/22  50 km
Trail Golfo dei Poeti 19/6/22  48 km
Gran Trail Courmayeur 9/7/22  55 km
Maddalene Sky Mar 28/8/22  55 km
Monte Casto Trail 30/10/22  44 km
Trail dello Sciamano 27/11/22  45 km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</si>
</sst>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mmm\-yyyy"/>
  </numFmts>
  <fonts count="5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6"/>
      <color indexed="8"/>
      <name val="Times New Roman"/>
      <family val="2"/>
    </font>
    <font>
      <b/>
      <sz val="26"/>
      <color indexed="56"/>
      <name val="Cambria"/>
      <family val="1"/>
    </font>
    <font>
      <b/>
      <sz val="16"/>
      <color indexed="8"/>
      <name val="Times New Roman"/>
      <family val="1"/>
    </font>
    <font>
      <b/>
      <sz val="20"/>
      <color indexed="56"/>
      <name val="Cambria"/>
      <family val="1"/>
    </font>
    <font>
      <sz val="8"/>
      <name val="Segoe UI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2"/>
    </font>
    <font>
      <b/>
      <sz val="26"/>
      <color rgb="FF002060"/>
      <name val="Cambria"/>
      <family val="1"/>
    </font>
    <font>
      <b/>
      <sz val="16"/>
      <color theme="1"/>
      <name val="Times New Roman"/>
      <family val="1"/>
    </font>
    <font>
      <b/>
      <sz val="20"/>
      <color rgb="FF002060"/>
      <name val="Cambria"/>
      <family val="1"/>
    </font>
    <font>
      <sz val="12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10" xfId="0" applyFont="1" applyBorder="1" applyAlignment="1">
      <alignment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3" fillId="34" borderId="13" xfId="0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vertical="center"/>
    </xf>
    <xf numFmtId="0" fontId="55" fillId="34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7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3" fillId="34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70</xdr:row>
      <xdr:rowOff>85725</xdr:rowOff>
    </xdr:from>
    <xdr:to>
      <xdr:col>7</xdr:col>
      <xdr:colOff>314325</xdr:colOff>
      <xdr:row>82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4307800"/>
          <a:ext cx="2409825" cy="2286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390525</xdr:colOff>
      <xdr:row>0</xdr:row>
      <xdr:rowOff>47625</xdr:rowOff>
    </xdr:from>
    <xdr:to>
      <xdr:col>29</xdr:col>
      <xdr:colOff>600075</xdr:colOff>
      <xdr:row>0</xdr:row>
      <xdr:rowOff>847725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26275" y="47625"/>
          <a:ext cx="32575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="90" zoomScaleNormal="90" zoomScalePageLayoutView="0" workbookViewId="0" topLeftCell="A1">
      <selection activeCell="T7" sqref="T7:V7"/>
    </sheetView>
  </sheetViews>
  <sheetFormatPr defaultColWidth="9.140625" defaultRowHeight="15"/>
  <cols>
    <col min="1" max="1" width="7.7109375" style="3" customWidth="1"/>
    <col min="2" max="2" width="33.00390625" style="1" customWidth="1"/>
    <col min="3" max="3" width="10.00390625" style="3" bestFit="1" customWidth="1"/>
    <col min="4" max="4" width="9.8515625" style="3" bestFit="1" customWidth="1"/>
    <col min="5" max="5" width="11.00390625" style="3" customWidth="1"/>
    <col min="6" max="6" width="11.7109375" style="3" customWidth="1"/>
    <col min="7" max="7" width="8.7109375" style="3" customWidth="1"/>
    <col min="8" max="8" width="10.00390625" style="27" bestFit="1" customWidth="1"/>
    <col min="9" max="10" width="13.8515625" style="27" hidden="1" customWidth="1"/>
    <col min="11" max="11" width="8.8515625" style="27" bestFit="1" customWidth="1"/>
    <col min="12" max="12" width="9.28125" style="27" bestFit="1" customWidth="1"/>
    <col min="13" max="13" width="11.140625" style="27" bestFit="1" customWidth="1"/>
    <col min="14" max="15" width="12.28125" style="27" bestFit="1" customWidth="1"/>
    <col min="16" max="16" width="13.28125" style="27" bestFit="1" customWidth="1"/>
    <col min="17" max="17" width="11.8515625" style="27" bestFit="1" customWidth="1"/>
    <col min="18" max="18" width="11.8515625" style="27" customWidth="1"/>
    <col min="19" max="19" width="10.28125" style="27" customWidth="1"/>
    <col min="20" max="20" width="39.28125" style="3" customWidth="1"/>
    <col min="21" max="22" width="9.140625" style="3" customWidth="1"/>
    <col min="23" max="23" width="20.140625" style="3" bestFit="1" customWidth="1"/>
    <col min="24" max="16384" width="9.140625" style="1" customWidth="1"/>
  </cols>
  <sheetData>
    <row r="1" spans="1:24" ht="75.75">
      <c r="A1" s="22" t="s">
        <v>55</v>
      </c>
      <c r="B1" s="23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4"/>
      <c r="U1" s="24"/>
      <c r="V1" s="24"/>
      <c r="W1" s="38"/>
      <c r="X1" s="24"/>
    </row>
    <row r="2" spans="1:23" s="30" customFormat="1" ht="21">
      <c r="A2" s="29"/>
      <c r="B2" s="58" t="s">
        <v>40</v>
      </c>
      <c r="C2" s="59"/>
      <c r="D2" s="57"/>
      <c r="E2" s="56"/>
      <c r="F2" s="52" t="s">
        <v>131</v>
      </c>
      <c r="G2" s="57"/>
      <c r="H2" s="63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36"/>
      <c r="U2" s="36"/>
      <c r="V2" s="29"/>
      <c r="W2" s="51"/>
    </row>
    <row r="3" spans="1:23" ht="13.5">
      <c r="A3" s="28"/>
      <c r="B3" s="35"/>
      <c r="I3" s="34"/>
      <c r="W3" s="39"/>
    </row>
    <row r="4" spans="1:23" s="5" customFormat="1" ht="49.5" customHeight="1">
      <c r="A4" s="2" t="s">
        <v>4</v>
      </c>
      <c r="B4" s="26" t="s">
        <v>1</v>
      </c>
      <c r="C4" s="2" t="s">
        <v>3</v>
      </c>
      <c r="D4" s="4" t="s">
        <v>6</v>
      </c>
      <c r="E4" s="34" t="s">
        <v>119</v>
      </c>
      <c r="F4" s="34" t="s">
        <v>57</v>
      </c>
      <c r="G4" s="34" t="s">
        <v>118</v>
      </c>
      <c r="H4" s="34" t="s">
        <v>58</v>
      </c>
      <c r="I4" s="34" t="s">
        <v>77</v>
      </c>
      <c r="J4" s="34"/>
      <c r="K4" s="34" t="s">
        <v>116</v>
      </c>
      <c r="L4" s="34" t="s">
        <v>88</v>
      </c>
      <c r="M4" s="34" t="s">
        <v>96</v>
      </c>
      <c r="N4" s="34" t="s">
        <v>97</v>
      </c>
      <c r="O4" s="34" t="s">
        <v>98</v>
      </c>
      <c r="P4" s="34" t="s">
        <v>103</v>
      </c>
      <c r="Q4" s="34" t="s">
        <v>120</v>
      </c>
      <c r="R4" s="34" t="s">
        <v>124</v>
      </c>
      <c r="S4" s="34" t="s">
        <v>117</v>
      </c>
      <c r="T4" s="6" t="s">
        <v>11</v>
      </c>
      <c r="U4" s="33" t="s">
        <v>18</v>
      </c>
      <c r="V4" s="33" t="s">
        <v>19</v>
      </c>
      <c r="W4" s="26" t="s">
        <v>21</v>
      </c>
    </row>
    <row r="5" spans="1:23" s="12" customFormat="1" ht="156">
      <c r="A5" s="7">
        <v>1</v>
      </c>
      <c r="B5" s="13" t="s">
        <v>5</v>
      </c>
      <c r="C5" s="9">
        <f aca="true" t="shared" si="0" ref="C5:C36">SUM(E5:S5)+U5</f>
        <v>897</v>
      </c>
      <c r="D5" s="7">
        <f aca="true" t="shared" si="1" ref="D5:D36">COUNTA(E5:S5)+V5</f>
        <v>16</v>
      </c>
      <c r="E5" s="10"/>
      <c r="F5" s="10">
        <v>120</v>
      </c>
      <c r="G5" s="10">
        <v>23</v>
      </c>
      <c r="H5" s="7"/>
      <c r="I5" s="7"/>
      <c r="J5" s="7"/>
      <c r="K5" s="7"/>
      <c r="L5" s="7">
        <v>70</v>
      </c>
      <c r="M5" s="7">
        <v>21</v>
      </c>
      <c r="N5" s="7"/>
      <c r="O5" s="7"/>
      <c r="P5" s="7">
        <v>30</v>
      </c>
      <c r="Q5" s="7">
        <v>18</v>
      </c>
      <c r="R5" s="7"/>
      <c r="S5" s="7"/>
      <c r="T5" s="11" t="s">
        <v>125</v>
      </c>
      <c r="U5" s="32">
        <f>14+11+30+65+45+20+80+64+170+116</f>
        <v>615</v>
      </c>
      <c r="V5" s="32">
        <v>10</v>
      </c>
      <c r="W5" s="40"/>
    </row>
    <row r="6" spans="1:23" s="12" customFormat="1" ht="186.75">
      <c r="A6" s="7">
        <v>2</v>
      </c>
      <c r="B6" s="15" t="s">
        <v>12</v>
      </c>
      <c r="C6" s="9">
        <f t="shared" si="0"/>
        <v>809</v>
      </c>
      <c r="D6" s="7">
        <f t="shared" si="1"/>
        <v>20</v>
      </c>
      <c r="E6" s="10"/>
      <c r="F6" s="16">
        <v>60</v>
      </c>
      <c r="G6" s="10"/>
      <c r="H6" s="7">
        <v>26</v>
      </c>
      <c r="I6" s="7"/>
      <c r="J6" s="7"/>
      <c r="K6" s="7">
        <v>50</v>
      </c>
      <c r="L6" s="7">
        <v>32</v>
      </c>
      <c r="M6" s="7">
        <v>21</v>
      </c>
      <c r="N6" s="7"/>
      <c r="O6" s="7">
        <v>22</v>
      </c>
      <c r="P6" s="7"/>
      <c r="Q6" s="7">
        <v>18</v>
      </c>
      <c r="R6" s="7"/>
      <c r="S6" s="7">
        <v>22</v>
      </c>
      <c r="T6" s="11" t="s">
        <v>129</v>
      </c>
      <c r="U6" s="32">
        <f>27+45+60+30+50+44+48+55+55+55+44+45</f>
        <v>558</v>
      </c>
      <c r="V6" s="32">
        <v>12</v>
      </c>
      <c r="W6" s="40"/>
    </row>
    <row r="7" spans="1:23" s="12" customFormat="1" ht="171">
      <c r="A7" s="7">
        <v>3</v>
      </c>
      <c r="B7" s="14" t="s">
        <v>42</v>
      </c>
      <c r="C7" s="9">
        <f>SUM(E7:S7)+U7</f>
        <v>715</v>
      </c>
      <c r="D7" s="7">
        <f t="shared" si="1"/>
        <v>18</v>
      </c>
      <c r="E7" s="10"/>
      <c r="F7" s="10"/>
      <c r="G7" s="10"/>
      <c r="H7" s="7">
        <v>26</v>
      </c>
      <c r="I7" s="7"/>
      <c r="J7" s="7"/>
      <c r="K7" s="7">
        <v>50</v>
      </c>
      <c r="L7" s="7">
        <v>32</v>
      </c>
      <c r="M7" s="7">
        <v>21</v>
      </c>
      <c r="N7" s="7"/>
      <c r="O7" s="7">
        <v>22</v>
      </c>
      <c r="P7" s="7"/>
      <c r="Q7" s="7">
        <v>18</v>
      </c>
      <c r="R7" s="7"/>
      <c r="S7" s="7">
        <v>22</v>
      </c>
      <c r="T7" s="11" t="s">
        <v>132</v>
      </c>
      <c r="U7" s="32">
        <f>27+45+60+30+65+50+48+55+55+44+45</f>
        <v>524</v>
      </c>
      <c r="V7" s="32">
        <v>11</v>
      </c>
      <c r="W7" s="7"/>
    </row>
    <row r="8" spans="1:23" s="12" customFormat="1" ht="30.75">
      <c r="A8" s="7">
        <v>4</v>
      </c>
      <c r="B8" s="13" t="s">
        <v>0</v>
      </c>
      <c r="C8" s="9">
        <f t="shared" si="0"/>
        <v>406</v>
      </c>
      <c r="D8" s="7">
        <f t="shared" si="1"/>
        <v>13</v>
      </c>
      <c r="E8" s="7">
        <v>25</v>
      </c>
      <c r="F8" s="7">
        <v>60</v>
      </c>
      <c r="G8" s="7">
        <v>36</v>
      </c>
      <c r="H8" s="7">
        <v>26</v>
      </c>
      <c r="I8" s="7"/>
      <c r="J8" s="7"/>
      <c r="K8" s="7">
        <v>50</v>
      </c>
      <c r="L8" s="7">
        <v>32</v>
      </c>
      <c r="M8" s="7"/>
      <c r="N8" s="7">
        <v>21</v>
      </c>
      <c r="O8" s="7">
        <v>22</v>
      </c>
      <c r="P8" s="7">
        <v>30</v>
      </c>
      <c r="Q8" s="7">
        <v>18</v>
      </c>
      <c r="R8" s="7"/>
      <c r="S8" s="7">
        <v>22</v>
      </c>
      <c r="T8" s="11" t="s">
        <v>108</v>
      </c>
      <c r="U8" s="32">
        <f>48+16</f>
        <v>64</v>
      </c>
      <c r="V8" s="32">
        <v>2</v>
      </c>
      <c r="W8" s="16"/>
    </row>
    <row r="9" spans="1:23" s="12" customFormat="1" ht="78">
      <c r="A9" s="7">
        <v>5</v>
      </c>
      <c r="B9" s="14" t="s">
        <v>27</v>
      </c>
      <c r="C9" s="9">
        <f t="shared" si="0"/>
        <v>334</v>
      </c>
      <c r="D9" s="7">
        <f t="shared" si="1"/>
        <v>16</v>
      </c>
      <c r="E9" s="16">
        <v>15</v>
      </c>
      <c r="F9" s="16"/>
      <c r="G9" s="16">
        <v>23</v>
      </c>
      <c r="H9" s="7">
        <v>26</v>
      </c>
      <c r="I9" s="7"/>
      <c r="J9" s="7"/>
      <c r="K9" s="7">
        <v>20</v>
      </c>
      <c r="L9" s="7">
        <v>32</v>
      </c>
      <c r="M9" s="7">
        <v>21</v>
      </c>
      <c r="N9" s="7">
        <v>21</v>
      </c>
      <c r="O9" s="7"/>
      <c r="P9" s="7">
        <v>23</v>
      </c>
      <c r="Q9" s="7">
        <v>18</v>
      </c>
      <c r="R9" s="7">
        <v>17</v>
      </c>
      <c r="S9" s="7">
        <v>22</v>
      </c>
      <c r="T9" s="11" t="s">
        <v>111</v>
      </c>
      <c r="U9" s="32">
        <f>21+11+19+20+25</f>
        <v>96</v>
      </c>
      <c r="V9" s="32">
        <v>5</v>
      </c>
      <c r="W9" s="40"/>
    </row>
    <row r="10" spans="1:23" s="12" customFormat="1" ht="46.5">
      <c r="A10" s="7">
        <v>6</v>
      </c>
      <c r="B10" s="14" t="s">
        <v>43</v>
      </c>
      <c r="C10" s="9">
        <f t="shared" si="0"/>
        <v>276</v>
      </c>
      <c r="D10" s="7">
        <f t="shared" si="1"/>
        <v>12</v>
      </c>
      <c r="E10" s="10">
        <v>15</v>
      </c>
      <c r="F10" s="16">
        <v>35</v>
      </c>
      <c r="G10" s="16">
        <v>23</v>
      </c>
      <c r="H10" s="7">
        <v>11</v>
      </c>
      <c r="I10" s="7"/>
      <c r="J10" s="7"/>
      <c r="K10" s="7">
        <v>50</v>
      </c>
      <c r="L10" s="7">
        <v>32</v>
      </c>
      <c r="M10" s="7">
        <v>21</v>
      </c>
      <c r="N10" s="7"/>
      <c r="O10" s="7"/>
      <c r="P10" s="7"/>
      <c r="Q10" s="7">
        <v>18</v>
      </c>
      <c r="R10" s="7"/>
      <c r="S10" s="7">
        <v>22</v>
      </c>
      <c r="T10" s="11" t="s">
        <v>123</v>
      </c>
      <c r="U10" s="32">
        <f>14+20+15</f>
        <v>49</v>
      </c>
      <c r="V10" s="32">
        <v>3</v>
      </c>
      <c r="W10" s="40"/>
    </row>
    <row r="11" spans="1:23" s="12" customFormat="1" ht="62.25">
      <c r="A11" s="7">
        <v>7</v>
      </c>
      <c r="B11" s="14" t="s">
        <v>35</v>
      </c>
      <c r="C11" s="9">
        <f t="shared" si="0"/>
        <v>260</v>
      </c>
      <c r="D11" s="7">
        <f t="shared" si="1"/>
        <v>8</v>
      </c>
      <c r="E11" s="10"/>
      <c r="F11" s="16"/>
      <c r="G11" s="10">
        <v>36</v>
      </c>
      <c r="H11" s="7"/>
      <c r="I11" s="7"/>
      <c r="J11" s="7"/>
      <c r="K11" s="7"/>
      <c r="L11" s="7"/>
      <c r="M11" s="7">
        <v>12</v>
      </c>
      <c r="N11" s="7"/>
      <c r="O11" s="7"/>
      <c r="P11" s="7">
        <v>30</v>
      </c>
      <c r="Q11" s="7">
        <v>18</v>
      </c>
      <c r="R11" s="7"/>
      <c r="S11" s="7"/>
      <c r="T11" s="11" t="s">
        <v>122</v>
      </c>
      <c r="U11" s="32">
        <f>14+20+40+90</f>
        <v>164</v>
      </c>
      <c r="V11" s="32">
        <v>4</v>
      </c>
      <c r="W11" s="40"/>
    </row>
    <row r="12" spans="1:23" s="12" customFormat="1" ht="46.5">
      <c r="A12" s="7">
        <v>8</v>
      </c>
      <c r="B12" s="14" t="s">
        <v>23</v>
      </c>
      <c r="C12" s="9">
        <f t="shared" si="0"/>
        <v>236</v>
      </c>
      <c r="D12" s="7">
        <f t="shared" si="1"/>
        <v>7</v>
      </c>
      <c r="E12" s="16"/>
      <c r="F12" s="16">
        <v>35</v>
      </c>
      <c r="G12" s="16"/>
      <c r="H12" s="7"/>
      <c r="I12" s="7"/>
      <c r="J12" s="7"/>
      <c r="K12" s="7">
        <v>34</v>
      </c>
      <c r="L12" s="7">
        <v>32</v>
      </c>
      <c r="M12" s="7">
        <v>21</v>
      </c>
      <c r="N12" s="7"/>
      <c r="O12" s="7"/>
      <c r="P12" s="7"/>
      <c r="Q12" s="7"/>
      <c r="R12" s="7"/>
      <c r="S12" s="7"/>
      <c r="T12" s="11" t="s">
        <v>110</v>
      </c>
      <c r="U12" s="32">
        <f>28+30+56</f>
        <v>114</v>
      </c>
      <c r="V12" s="32">
        <v>3</v>
      </c>
      <c r="W12" s="40"/>
    </row>
    <row r="13" spans="1:23" s="12" customFormat="1" ht="30.75">
      <c r="A13" s="7">
        <v>9</v>
      </c>
      <c r="B13" s="15" t="s">
        <v>75</v>
      </c>
      <c r="C13" s="9">
        <f t="shared" si="0"/>
        <v>218</v>
      </c>
      <c r="D13" s="7">
        <f t="shared" si="1"/>
        <v>8</v>
      </c>
      <c r="E13" s="16"/>
      <c r="F13" s="16"/>
      <c r="G13" s="16">
        <v>23</v>
      </c>
      <c r="H13" s="7"/>
      <c r="I13" s="7"/>
      <c r="J13" s="7"/>
      <c r="K13" s="7">
        <v>20</v>
      </c>
      <c r="L13" s="7">
        <v>32</v>
      </c>
      <c r="M13" s="7"/>
      <c r="N13" s="7">
        <v>21</v>
      </c>
      <c r="O13" s="7"/>
      <c r="P13" s="7">
        <v>23</v>
      </c>
      <c r="Q13" s="7">
        <v>18</v>
      </c>
      <c r="R13" s="7"/>
      <c r="S13" s="7"/>
      <c r="T13" s="11" t="s">
        <v>115</v>
      </c>
      <c r="U13" s="32">
        <f>48+33</f>
        <v>81</v>
      </c>
      <c r="V13" s="32">
        <v>2</v>
      </c>
      <c r="W13" s="40"/>
    </row>
    <row r="14" spans="1:23" s="12" customFormat="1" ht="31.5" customHeight="1">
      <c r="A14" s="7">
        <v>10</v>
      </c>
      <c r="B14" s="15" t="s">
        <v>85</v>
      </c>
      <c r="C14" s="9">
        <f t="shared" si="0"/>
        <v>192</v>
      </c>
      <c r="D14" s="7">
        <f t="shared" si="1"/>
        <v>8</v>
      </c>
      <c r="E14" s="16"/>
      <c r="F14" s="16"/>
      <c r="G14" s="16"/>
      <c r="H14" s="7"/>
      <c r="I14" s="7"/>
      <c r="J14" s="7"/>
      <c r="K14" s="7">
        <v>20</v>
      </c>
      <c r="L14" s="7">
        <v>32</v>
      </c>
      <c r="M14" s="7">
        <v>21</v>
      </c>
      <c r="N14" s="7">
        <v>21</v>
      </c>
      <c r="O14" s="7">
        <v>22</v>
      </c>
      <c r="P14" s="7">
        <v>30</v>
      </c>
      <c r="Q14" s="7">
        <v>18</v>
      </c>
      <c r="R14" s="7">
        <v>28</v>
      </c>
      <c r="S14" s="7"/>
      <c r="T14" s="11"/>
      <c r="U14" s="32"/>
      <c r="V14" s="32"/>
      <c r="W14" s="40"/>
    </row>
    <row r="15" spans="1:23" s="12" customFormat="1" ht="23.25" customHeight="1">
      <c r="A15" s="7">
        <v>11</v>
      </c>
      <c r="B15" s="14" t="s">
        <v>86</v>
      </c>
      <c r="C15" s="9">
        <f t="shared" si="0"/>
        <v>192</v>
      </c>
      <c r="D15" s="7">
        <f t="shared" si="1"/>
        <v>8</v>
      </c>
      <c r="E15" s="16"/>
      <c r="F15" s="16"/>
      <c r="G15" s="16"/>
      <c r="H15" s="7"/>
      <c r="I15" s="7"/>
      <c r="J15" s="7"/>
      <c r="K15" s="7">
        <v>20</v>
      </c>
      <c r="L15" s="7">
        <v>32</v>
      </c>
      <c r="M15" s="7">
        <v>21</v>
      </c>
      <c r="N15" s="7">
        <v>21</v>
      </c>
      <c r="O15" s="7">
        <v>22</v>
      </c>
      <c r="P15" s="7">
        <v>30</v>
      </c>
      <c r="Q15" s="7">
        <v>18</v>
      </c>
      <c r="R15" s="7">
        <v>28</v>
      </c>
      <c r="S15" s="7"/>
      <c r="T15" s="11"/>
      <c r="U15" s="32"/>
      <c r="V15" s="32"/>
      <c r="W15" s="40"/>
    </row>
    <row r="16" spans="1:23" s="12" customFormat="1" ht="23.25" customHeight="1">
      <c r="A16" s="7">
        <v>12</v>
      </c>
      <c r="B16" s="61" t="s">
        <v>70</v>
      </c>
      <c r="C16" s="9">
        <f t="shared" si="0"/>
        <v>185</v>
      </c>
      <c r="D16" s="7">
        <f t="shared" si="1"/>
        <v>7</v>
      </c>
      <c r="E16" s="10"/>
      <c r="F16" s="16"/>
      <c r="G16" s="10">
        <v>23</v>
      </c>
      <c r="H16" s="7">
        <v>26</v>
      </c>
      <c r="I16" s="7"/>
      <c r="J16" s="7"/>
      <c r="K16" s="7">
        <v>50</v>
      </c>
      <c r="L16" s="7">
        <v>32</v>
      </c>
      <c r="M16" s="7">
        <v>21</v>
      </c>
      <c r="N16" s="7">
        <v>21</v>
      </c>
      <c r="O16" s="7"/>
      <c r="P16" s="7"/>
      <c r="Q16" s="7"/>
      <c r="R16" s="7"/>
      <c r="S16" s="7">
        <v>12</v>
      </c>
      <c r="T16" s="11"/>
      <c r="U16" s="32"/>
      <c r="V16" s="32"/>
      <c r="W16" s="40"/>
    </row>
    <row r="17" spans="1:23" s="12" customFormat="1" ht="23.25" customHeight="1">
      <c r="A17" s="7">
        <v>13</v>
      </c>
      <c r="B17" s="15" t="s">
        <v>39</v>
      </c>
      <c r="C17" s="9">
        <f t="shared" si="0"/>
        <v>150</v>
      </c>
      <c r="D17" s="7">
        <f t="shared" si="1"/>
        <v>7</v>
      </c>
      <c r="E17" s="16">
        <v>15</v>
      </c>
      <c r="F17" s="16"/>
      <c r="G17" s="16">
        <v>23</v>
      </c>
      <c r="H17" s="7"/>
      <c r="I17" s="7"/>
      <c r="J17" s="7"/>
      <c r="K17" s="7"/>
      <c r="L17" s="7"/>
      <c r="M17" s="7">
        <v>21</v>
      </c>
      <c r="N17" s="7"/>
      <c r="O17" s="7"/>
      <c r="P17" s="7">
        <v>23</v>
      </c>
      <c r="Q17" s="7">
        <v>18</v>
      </c>
      <c r="R17" s="7">
        <v>28</v>
      </c>
      <c r="S17" s="7">
        <v>22</v>
      </c>
      <c r="T17" s="11"/>
      <c r="U17" s="32"/>
      <c r="V17" s="32"/>
      <c r="W17" s="16"/>
    </row>
    <row r="18" spans="1:23" s="12" customFormat="1" ht="30.75">
      <c r="A18" s="7">
        <v>14</v>
      </c>
      <c r="B18" s="14" t="s">
        <v>10</v>
      </c>
      <c r="C18" s="9">
        <f t="shared" si="0"/>
        <v>150</v>
      </c>
      <c r="D18" s="7">
        <f t="shared" si="1"/>
        <v>6</v>
      </c>
      <c r="E18" s="16">
        <v>25</v>
      </c>
      <c r="F18" s="16"/>
      <c r="G18" s="16"/>
      <c r="H18" s="7">
        <v>26</v>
      </c>
      <c r="I18" s="7"/>
      <c r="J18" s="7"/>
      <c r="K18" s="7"/>
      <c r="L18" s="7"/>
      <c r="M18" s="7"/>
      <c r="N18" s="7">
        <v>21</v>
      </c>
      <c r="O18" s="7"/>
      <c r="P18" s="7">
        <v>23</v>
      </c>
      <c r="Q18" s="7"/>
      <c r="R18" s="7"/>
      <c r="S18" s="7"/>
      <c r="T18" s="11" t="s">
        <v>114</v>
      </c>
      <c r="U18" s="32">
        <f>20+35</f>
        <v>55</v>
      </c>
      <c r="V18" s="32">
        <v>2</v>
      </c>
      <c r="W18" s="40"/>
    </row>
    <row r="19" spans="1:23" s="12" customFormat="1" ht="30.75">
      <c r="A19" s="7">
        <v>15</v>
      </c>
      <c r="B19" s="14" t="s">
        <v>71</v>
      </c>
      <c r="C19" s="9">
        <f t="shared" si="0"/>
        <v>149</v>
      </c>
      <c r="D19" s="7">
        <f t="shared" si="1"/>
        <v>8</v>
      </c>
      <c r="E19" s="16"/>
      <c r="F19" s="16"/>
      <c r="G19" s="16">
        <v>23</v>
      </c>
      <c r="H19" s="7"/>
      <c r="I19" s="7"/>
      <c r="J19" s="7"/>
      <c r="K19" s="7">
        <v>12</v>
      </c>
      <c r="L19" s="7">
        <v>18</v>
      </c>
      <c r="M19" s="7">
        <v>21</v>
      </c>
      <c r="N19" s="7">
        <v>21</v>
      </c>
      <c r="O19" s="7"/>
      <c r="P19" s="7">
        <v>12</v>
      </c>
      <c r="Q19" s="7"/>
      <c r="R19" s="7"/>
      <c r="S19" s="7"/>
      <c r="T19" s="11" t="s">
        <v>109</v>
      </c>
      <c r="U19" s="32">
        <f>20+22</f>
        <v>42</v>
      </c>
      <c r="V19" s="32">
        <v>2</v>
      </c>
      <c r="W19" s="40"/>
    </row>
    <row r="20" spans="1:23" s="12" customFormat="1" ht="15">
      <c r="A20" s="7">
        <v>16</v>
      </c>
      <c r="B20" s="14" t="s">
        <v>20</v>
      </c>
      <c r="C20" s="9">
        <f t="shared" si="0"/>
        <v>127</v>
      </c>
      <c r="D20" s="7">
        <f t="shared" si="1"/>
        <v>3</v>
      </c>
      <c r="E20" s="16">
        <v>25</v>
      </c>
      <c r="F20" s="16">
        <v>60</v>
      </c>
      <c r="G20" s="1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1" t="s">
        <v>52</v>
      </c>
      <c r="U20" s="32">
        <v>42</v>
      </c>
      <c r="V20" s="32">
        <v>1</v>
      </c>
      <c r="W20" s="40"/>
    </row>
    <row r="21" spans="1:23" s="12" customFormat="1" ht="15" customHeight="1">
      <c r="A21" s="7">
        <v>17</v>
      </c>
      <c r="B21" s="14" t="s">
        <v>74</v>
      </c>
      <c r="C21" s="9">
        <f t="shared" si="0"/>
        <v>126</v>
      </c>
      <c r="D21" s="7">
        <f t="shared" si="1"/>
        <v>7</v>
      </c>
      <c r="E21" s="16"/>
      <c r="F21" s="16"/>
      <c r="G21" s="16">
        <v>23</v>
      </c>
      <c r="H21" s="7">
        <v>11</v>
      </c>
      <c r="I21" s="7"/>
      <c r="J21" s="7"/>
      <c r="K21" s="7">
        <v>20</v>
      </c>
      <c r="L21" s="7">
        <v>18</v>
      </c>
      <c r="M21" s="7">
        <v>21</v>
      </c>
      <c r="N21" s="7">
        <v>21</v>
      </c>
      <c r="O21" s="7"/>
      <c r="P21" s="7">
        <v>12</v>
      </c>
      <c r="Q21" s="7"/>
      <c r="R21" s="7"/>
      <c r="S21" s="7"/>
      <c r="T21" s="11"/>
      <c r="U21" s="32"/>
      <c r="V21" s="32"/>
      <c r="W21" s="40"/>
    </row>
    <row r="22" spans="1:23" s="12" customFormat="1" ht="15">
      <c r="A22" s="7">
        <v>18</v>
      </c>
      <c r="B22" s="15" t="s">
        <v>76</v>
      </c>
      <c r="C22" s="9">
        <f t="shared" si="0"/>
        <v>122</v>
      </c>
      <c r="D22" s="7">
        <f t="shared" si="1"/>
        <v>4</v>
      </c>
      <c r="E22" s="10"/>
      <c r="F22" s="16"/>
      <c r="G22" s="10">
        <v>36</v>
      </c>
      <c r="H22" s="7">
        <v>26</v>
      </c>
      <c r="I22" s="7"/>
      <c r="J22" s="7"/>
      <c r="K22" s="7"/>
      <c r="L22" s="7">
        <v>32</v>
      </c>
      <c r="M22" s="7"/>
      <c r="N22" s="7"/>
      <c r="O22" s="7"/>
      <c r="P22" s="7"/>
      <c r="Q22" s="7"/>
      <c r="R22" s="7">
        <v>28</v>
      </c>
      <c r="S22" s="7"/>
      <c r="T22" s="11"/>
      <c r="U22" s="32"/>
      <c r="V22" s="32"/>
      <c r="W22" s="40"/>
    </row>
    <row r="23" spans="1:23" s="12" customFormat="1" ht="15" customHeight="1">
      <c r="A23" s="7">
        <v>19</v>
      </c>
      <c r="B23" s="14" t="s">
        <v>7</v>
      </c>
      <c r="C23" s="9">
        <f t="shared" si="0"/>
        <v>116</v>
      </c>
      <c r="D23" s="7">
        <f t="shared" si="1"/>
        <v>10</v>
      </c>
      <c r="E23" s="16">
        <v>15</v>
      </c>
      <c r="F23" s="16"/>
      <c r="G23" s="16">
        <v>10</v>
      </c>
      <c r="H23" s="7">
        <v>11</v>
      </c>
      <c r="I23" s="7"/>
      <c r="J23" s="7"/>
      <c r="K23" s="7">
        <v>12</v>
      </c>
      <c r="L23" s="7"/>
      <c r="M23" s="7">
        <v>12</v>
      </c>
      <c r="N23" s="7">
        <v>10</v>
      </c>
      <c r="O23" s="7">
        <v>12</v>
      </c>
      <c r="P23" s="7">
        <v>12</v>
      </c>
      <c r="Q23" s="7">
        <v>10</v>
      </c>
      <c r="R23" s="7"/>
      <c r="S23" s="7">
        <v>12</v>
      </c>
      <c r="T23" s="11"/>
      <c r="U23" s="32"/>
      <c r="V23" s="32"/>
      <c r="W23" s="40"/>
    </row>
    <row r="24" spans="1:23" s="12" customFormat="1" ht="15">
      <c r="A24" s="7">
        <v>20</v>
      </c>
      <c r="B24" s="14" t="s">
        <v>9</v>
      </c>
      <c r="C24" s="9">
        <f t="shared" si="0"/>
        <v>115</v>
      </c>
      <c r="D24" s="7">
        <f t="shared" si="1"/>
        <v>7</v>
      </c>
      <c r="E24" s="16">
        <v>15</v>
      </c>
      <c r="F24" s="16"/>
      <c r="G24" s="16">
        <v>23</v>
      </c>
      <c r="H24" s="7">
        <v>11</v>
      </c>
      <c r="I24" s="7"/>
      <c r="J24" s="7"/>
      <c r="K24" s="7">
        <v>12</v>
      </c>
      <c r="L24" s="7"/>
      <c r="M24" s="7">
        <v>21</v>
      </c>
      <c r="N24" s="7"/>
      <c r="O24" s="7">
        <v>12</v>
      </c>
      <c r="P24" s="7"/>
      <c r="Q24" s="7"/>
      <c r="R24" s="7"/>
      <c r="S24" s="7"/>
      <c r="T24" s="7" t="s">
        <v>44</v>
      </c>
      <c r="U24" s="32">
        <v>21</v>
      </c>
      <c r="V24" s="32">
        <v>1</v>
      </c>
      <c r="W24" s="40"/>
    </row>
    <row r="25" spans="1:23" s="12" customFormat="1" ht="15" customHeight="1">
      <c r="A25" s="7">
        <v>21</v>
      </c>
      <c r="B25" s="15" t="s">
        <v>47</v>
      </c>
      <c r="C25" s="9">
        <f t="shared" si="0"/>
        <v>107</v>
      </c>
      <c r="D25" s="7">
        <f t="shared" si="1"/>
        <v>8</v>
      </c>
      <c r="E25" s="16">
        <v>15</v>
      </c>
      <c r="F25" s="16"/>
      <c r="G25" s="16">
        <v>23</v>
      </c>
      <c r="H25" s="7">
        <v>11</v>
      </c>
      <c r="I25" s="7"/>
      <c r="J25" s="7"/>
      <c r="K25" s="7">
        <v>12</v>
      </c>
      <c r="L25" s="7"/>
      <c r="M25" s="7">
        <v>12</v>
      </c>
      <c r="N25" s="7">
        <v>10</v>
      </c>
      <c r="O25" s="7">
        <v>12</v>
      </c>
      <c r="P25" s="7">
        <v>12</v>
      </c>
      <c r="Q25" s="7"/>
      <c r="R25" s="7"/>
      <c r="S25" s="7"/>
      <c r="T25" s="11"/>
      <c r="U25" s="32"/>
      <c r="V25" s="32"/>
      <c r="W25" s="40"/>
    </row>
    <row r="26" spans="1:23" s="12" customFormat="1" ht="15">
      <c r="A26" s="7">
        <v>22</v>
      </c>
      <c r="B26" s="8" t="s">
        <v>25</v>
      </c>
      <c r="C26" s="9">
        <f t="shared" si="0"/>
        <v>103</v>
      </c>
      <c r="D26" s="7">
        <f t="shared" si="1"/>
        <v>8</v>
      </c>
      <c r="E26" s="10">
        <v>15</v>
      </c>
      <c r="F26" s="10"/>
      <c r="G26" s="16">
        <v>10</v>
      </c>
      <c r="H26" s="7">
        <v>11</v>
      </c>
      <c r="I26" s="7"/>
      <c r="J26" s="7"/>
      <c r="K26" s="7">
        <v>12</v>
      </c>
      <c r="L26" s="7"/>
      <c r="M26" s="7">
        <v>12</v>
      </c>
      <c r="N26" s="7">
        <v>10</v>
      </c>
      <c r="O26" s="7"/>
      <c r="P26" s="7">
        <v>12</v>
      </c>
      <c r="Q26" s="7"/>
      <c r="R26" s="7"/>
      <c r="S26" s="7"/>
      <c r="T26" s="7" t="s">
        <v>44</v>
      </c>
      <c r="U26" s="32">
        <v>21</v>
      </c>
      <c r="V26" s="32">
        <v>1</v>
      </c>
      <c r="W26" s="16"/>
    </row>
    <row r="27" spans="1:23" s="12" customFormat="1" ht="15">
      <c r="A27" s="7">
        <v>23</v>
      </c>
      <c r="B27" s="14" t="s">
        <v>38</v>
      </c>
      <c r="C27" s="9">
        <f t="shared" si="0"/>
        <v>101</v>
      </c>
      <c r="D27" s="7">
        <f t="shared" si="1"/>
        <v>7</v>
      </c>
      <c r="E27" s="16">
        <v>15</v>
      </c>
      <c r="F27" s="16"/>
      <c r="G27" s="16"/>
      <c r="H27" s="7"/>
      <c r="I27" s="7"/>
      <c r="J27" s="7"/>
      <c r="K27" s="7">
        <v>12</v>
      </c>
      <c r="L27" s="7">
        <v>18</v>
      </c>
      <c r="M27" s="7">
        <v>12</v>
      </c>
      <c r="N27" s="7">
        <v>10</v>
      </c>
      <c r="O27" s="7">
        <v>12</v>
      </c>
      <c r="P27" s="7"/>
      <c r="Q27" s="7"/>
      <c r="R27" s="7"/>
      <c r="S27" s="7">
        <v>22</v>
      </c>
      <c r="T27" s="11"/>
      <c r="U27" s="32"/>
      <c r="V27" s="32"/>
      <c r="W27" s="40"/>
    </row>
    <row r="28" spans="1:23" s="12" customFormat="1" ht="15" customHeight="1">
      <c r="A28" s="7">
        <v>24</v>
      </c>
      <c r="B28" s="8" t="s">
        <v>29</v>
      </c>
      <c r="C28" s="9">
        <f t="shared" si="0"/>
        <v>92</v>
      </c>
      <c r="D28" s="7">
        <f t="shared" si="1"/>
        <v>5</v>
      </c>
      <c r="E28" s="10">
        <v>15</v>
      </c>
      <c r="F28" s="10"/>
      <c r="G28" s="10">
        <v>23</v>
      </c>
      <c r="H28" s="7"/>
      <c r="I28" s="7"/>
      <c r="J28" s="7"/>
      <c r="K28" s="7"/>
      <c r="L28" s="7"/>
      <c r="M28" s="7">
        <v>21</v>
      </c>
      <c r="N28" s="7">
        <v>21</v>
      </c>
      <c r="O28" s="7">
        <v>12</v>
      </c>
      <c r="P28" s="7"/>
      <c r="Q28" s="7"/>
      <c r="R28" s="7"/>
      <c r="S28" s="7"/>
      <c r="T28" s="11"/>
      <c r="U28" s="32"/>
      <c r="V28" s="32"/>
      <c r="W28" s="16"/>
    </row>
    <row r="29" spans="1:23" s="12" customFormat="1" ht="30.75">
      <c r="A29" s="7">
        <v>25</v>
      </c>
      <c r="B29" s="15" t="s">
        <v>31</v>
      </c>
      <c r="C29" s="9">
        <f t="shared" si="0"/>
        <v>79</v>
      </c>
      <c r="D29" s="7">
        <f t="shared" si="1"/>
        <v>4</v>
      </c>
      <c r="E29" s="16">
        <v>15</v>
      </c>
      <c r="F29" s="16"/>
      <c r="G29" s="16">
        <v>23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1" t="s">
        <v>56</v>
      </c>
      <c r="U29" s="32">
        <f>21+20</f>
        <v>41</v>
      </c>
      <c r="V29" s="32">
        <v>2</v>
      </c>
      <c r="W29" s="40"/>
    </row>
    <row r="30" spans="1:23" s="12" customFormat="1" ht="15">
      <c r="A30" s="7">
        <v>26</v>
      </c>
      <c r="B30" s="8" t="s">
        <v>2</v>
      </c>
      <c r="C30" s="9">
        <f t="shared" si="0"/>
        <v>77</v>
      </c>
      <c r="D30" s="7">
        <f t="shared" si="1"/>
        <v>6</v>
      </c>
      <c r="E30" s="10">
        <v>15</v>
      </c>
      <c r="F30" s="10"/>
      <c r="G30" s="10">
        <v>10</v>
      </c>
      <c r="H30" s="7"/>
      <c r="I30" s="7"/>
      <c r="J30" s="7"/>
      <c r="K30" s="7"/>
      <c r="L30" s="7"/>
      <c r="M30" s="7"/>
      <c r="N30" s="7">
        <v>10</v>
      </c>
      <c r="O30" s="7">
        <v>12</v>
      </c>
      <c r="P30" s="7">
        <v>12</v>
      </c>
      <c r="Q30" s="7">
        <v>18</v>
      </c>
      <c r="R30" s="7"/>
      <c r="S30" s="7"/>
      <c r="T30" s="11"/>
      <c r="U30" s="32"/>
      <c r="V30" s="32"/>
      <c r="W30" s="16"/>
    </row>
    <row r="31" spans="1:23" s="12" customFormat="1" ht="15">
      <c r="A31" s="7">
        <v>27</v>
      </c>
      <c r="B31" s="14" t="s">
        <v>24</v>
      </c>
      <c r="C31" s="9">
        <f t="shared" si="0"/>
        <v>76</v>
      </c>
      <c r="D31" s="7">
        <f t="shared" si="1"/>
        <v>3</v>
      </c>
      <c r="E31" s="16"/>
      <c r="F31" s="16"/>
      <c r="G31" s="16">
        <v>23</v>
      </c>
      <c r="H31" s="7"/>
      <c r="I31" s="7"/>
      <c r="J31" s="7"/>
      <c r="K31" s="7"/>
      <c r="L31" s="7">
        <v>32</v>
      </c>
      <c r="M31" s="7">
        <v>21</v>
      </c>
      <c r="N31" s="7"/>
      <c r="O31" s="7"/>
      <c r="P31" s="7"/>
      <c r="Q31" s="7"/>
      <c r="R31" s="7"/>
      <c r="S31" s="7"/>
      <c r="T31" s="11"/>
      <c r="U31" s="32"/>
      <c r="V31" s="32"/>
      <c r="W31" s="40"/>
    </row>
    <row r="32" spans="1:23" s="12" customFormat="1" ht="15" customHeight="1">
      <c r="A32" s="7">
        <v>28</v>
      </c>
      <c r="B32" s="47" t="s">
        <v>50</v>
      </c>
      <c r="C32" s="9">
        <f t="shared" si="0"/>
        <v>74</v>
      </c>
      <c r="D32" s="7">
        <f t="shared" si="1"/>
        <v>3</v>
      </c>
      <c r="E32" s="10">
        <v>25</v>
      </c>
      <c r="F32" s="16"/>
      <c r="G32" s="10">
        <v>23</v>
      </c>
      <c r="H32" s="7">
        <v>26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1"/>
      <c r="U32" s="32"/>
      <c r="V32" s="32"/>
      <c r="W32" s="40"/>
    </row>
    <row r="33" spans="1:23" s="12" customFormat="1" ht="15" customHeight="1">
      <c r="A33" s="7">
        <v>29</v>
      </c>
      <c r="B33" s="14" t="s">
        <v>14</v>
      </c>
      <c r="C33" s="9">
        <f t="shared" si="0"/>
        <v>72</v>
      </c>
      <c r="D33" s="7">
        <f t="shared" si="1"/>
        <v>6</v>
      </c>
      <c r="E33" s="16">
        <v>15</v>
      </c>
      <c r="F33" s="16"/>
      <c r="G33" s="16"/>
      <c r="H33" s="7">
        <v>11</v>
      </c>
      <c r="I33" s="7"/>
      <c r="J33" s="7"/>
      <c r="K33" s="7">
        <v>12</v>
      </c>
      <c r="L33" s="7"/>
      <c r="M33" s="7">
        <v>12</v>
      </c>
      <c r="N33" s="7">
        <v>10</v>
      </c>
      <c r="O33" s="7">
        <v>12</v>
      </c>
      <c r="P33" s="7"/>
      <c r="Q33" s="7"/>
      <c r="R33" s="7"/>
      <c r="S33" s="7"/>
      <c r="T33" s="7"/>
      <c r="U33" s="32"/>
      <c r="V33" s="32"/>
      <c r="W33" s="40"/>
    </row>
    <row r="34" spans="1:23" s="12" customFormat="1" ht="15">
      <c r="A34" s="7">
        <v>30</v>
      </c>
      <c r="B34" s="14" t="s">
        <v>26</v>
      </c>
      <c r="C34" s="9">
        <f t="shared" si="0"/>
        <v>70</v>
      </c>
      <c r="D34" s="7">
        <f t="shared" si="1"/>
        <v>4</v>
      </c>
      <c r="E34" s="16"/>
      <c r="F34" s="16"/>
      <c r="G34" s="16"/>
      <c r="H34" s="7">
        <v>11</v>
      </c>
      <c r="I34" s="7"/>
      <c r="J34" s="7"/>
      <c r="K34" s="7">
        <v>20</v>
      </c>
      <c r="L34" s="7">
        <v>18</v>
      </c>
      <c r="M34" s="7"/>
      <c r="N34" s="7">
        <v>21</v>
      </c>
      <c r="O34" s="7"/>
      <c r="P34" s="7"/>
      <c r="Q34" s="7"/>
      <c r="R34" s="7"/>
      <c r="S34" s="7"/>
      <c r="T34" s="11"/>
      <c r="U34" s="32"/>
      <c r="V34" s="32"/>
      <c r="W34" s="40"/>
    </row>
    <row r="35" spans="1:23" s="12" customFormat="1" ht="15" customHeight="1">
      <c r="A35" s="7">
        <v>31</v>
      </c>
      <c r="B35" s="8" t="s">
        <v>101</v>
      </c>
      <c r="C35" s="9">
        <f t="shared" si="0"/>
        <v>66</v>
      </c>
      <c r="D35" s="7">
        <f t="shared" si="1"/>
        <v>3</v>
      </c>
      <c r="E35" s="10"/>
      <c r="F35" s="10"/>
      <c r="G35" s="16"/>
      <c r="H35" s="7"/>
      <c r="I35" s="7"/>
      <c r="J35" s="7"/>
      <c r="K35" s="7"/>
      <c r="L35" s="7"/>
      <c r="M35" s="7">
        <v>21</v>
      </c>
      <c r="N35" s="7"/>
      <c r="O35" s="7"/>
      <c r="P35" s="7">
        <v>23</v>
      </c>
      <c r="Q35" s="7"/>
      <c r="R35" s="7"/>
      <c r="S35" s="7">
        <v>22</v>
      </c>
      <c r="T35" s="7"/>
      <c r="U35" s="32"/>
      <c r="V35" s="32"/>
      <c r="W35" s="16"/>
    </row>
    <row r="36" spans="1:23" s="12" customFormat="1" ht="15">
      <c r="A36" s="7">
        <v>32</v>
      </c>
      <c r="B36" s="14" t="s">
        <v>89</v>
      </c>
      <c r="C36" s="9">
        <f t="shared" si="0"/>
        <v>61</v>
      </c>
      <c r="D36" s="7">
        <f t="shared" si="1"/>
        <v>3</v>
      </c>
      <c r="E36" s="16"/>
      <c r="F36" s="16"/>
      <c r="G36" s="16"/>
      <c r="H36" s="7"/>
      <c r="I36" s="7"/>
      <c r="J36" s="7"/>
      <c r="K36" s="7"/>
      <c r="L36" s="7">
        <v>18</v>
      </c>
      <c r="M36" s="7">
        <v>21</v>
      </c>
      <c r="N36" s="7"/>
      <c r="O36" s="7">
        <v>22</v>
      </c>
      <c r="P36" s="7"/>
      <c r="Q36" s="7"/>
      <c r="R36" s="7"/>
      <c r="S36" s="7"/>
      <c r="T36" s="11"/>
      <c r="U36" s="32"/>
      <c r="V36" s="32"/>
      <c r="W36" s="40"/>
    </row>
    <row r="37" spans="1:23" s="12" customFormat="1" ht="15" customHeight="1">
      <c r="A37" s="7">
        <v>33</v>
      </c>
      <c r="B37" s="14" t="s">
        <v>49</v>
      </c>
      <c r="C37" s="9">
        <f aca="true" t="shared" si="2" ref="C37:C65">SUM(E37:S37)+U37</f>
        <v>60</v>
      </c>
      <c r="D37" s="7">
        <f aca="true" t="shared" si="3" ref="D37:D65">COUNTA(E37:S37)+V37</f>
        <v>5</v>
      </c>
      <c r="E37" s="16">
        <v>15</v>
      </c>
      <c r="F37" s="16"/>
      <c r="G37" s="16">
        <v>10</v>
      </c>
      <c r="H37" s="7">
        <v>11</v>
      </c>
      <c r="I37" s="7"/>
      <c r="J37" s="7"/>
      <c r="K37" s="7">
        <v>12</v>
      </c>
      <c r="L37" s="7"/>
      <c r="M37" s="7">
        <v>12</v>
      </c>
      <c r="N37" s="7"/>
      <c r="O37" s="7"/>
      <c r="P37" s="7"/>
      <c r="Q37" s="7"/>
      <c r="R37" s="7"/>
      <c r="S37" s="7"/>
      <c r="T37" s="11"/>
      <c r="U37" s="32"/>
      <c r="V37" s="32"/>
      <c r="W37" s="40"/>
    </row>
    <row r="38" spans="1:23" s="12" customFormat="1" ht="15" customHeight="1">
      <c r="A38" s="7">
        <v>34</v>
      </c>
      <c r="B38" s="47" t="s">
        <v>53</v>
      </c>
      <c r="C38" s="9">
        <f t="shared" si="2"/>
        <v>56</v>
      </c>
      <c r="D38" s="7">
        <f t="shared" si="3"/>
        <v>2</v>
      </c>
      <c r="E38" s="10"/>
      <c r="F38" s="16">
        <v>35</v>
      </c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" t="s">
        <v>54</v>
      </c>
      <c r="U38" s="32">
        <v>21</v>
      </c>
      <c r="V38" s="32">
        <v>1</v>
      </c>
      <c r="W38" s="40"/>
    </row>
    <row r="39" spans="1:23" s="12" customFormat="1" ht="15">
      <c r="A39" s="7">
        <v>35</v>
      </c>
      <c r="B39" s="15" t="s">
        <v>8</v>
      </c>
      <c r="C39" s="9">
        <f t="shared" si="2"/>
        <v>48</v>
      </c>
      <c r="D39" s="7">
        <f t="shared" si="3"/>
        <v>2</v>
      </c>
      <c r="E39" s="16"/>
      <c r="F39" s="16"/>
      <c r="G39" s="16">
        <v>36</v>
      </c>
      <c r="H39" s="7"/>
      <c r="I39" s="7"/>
      <c r="J39" s="7"/>
      <c r="K39" s="7"/>
      <c r="L39" s="7"/>
      <c r="M39" s="7">
        <v>12</v>
      </c>
      <c r="N39" s="7"/>
      <c r="O39" s="7"/>
      <c r="P39" s="7"/>
      <c r="Q39" s="7"/>
      <c r="R39" s="7"/>
      <c r="S39" s="7"/>
      <c r="T39" s="7"/>
      <c r="U39" s="32"/>
      <c r="V39" s="32"/>
      <c r="W39" s="40"/>
    </row>
    <row r="40" spans="1:23" s="12" customFormat="1" ht="15">
      <c r="A40" s="7">
        <v>36</v>
      </c>
      <c r="B40" s="8" t="s">
        <v>30</v>
      </c>
      <c r="C40" s="9">
        <f t="shared" si="2"/>
        <v>47</v>
      </c>
      <c r="D40" s="7">
        <f t="shared" si="3"/>
        <v>3</v>
      </c>
      <c r="E40" s="10">
        <v>15</v>
      </c>
      <c r="F40" s="10"/>
      <c r="G40" s="16"/>
      <c r="H40" s="7">
        <v>11</v>
      </c>
      <c r="I40" s="7"/>
      <c r="J40" s="7"/>
      <c r="K40" s="7"/>
      <c r="L40" s="7"/>
      <c r="M40" s="7">
        <v>21</v>
      </c>
      <c r="N40" s="7"/>
      <c r="O40" s="7"/>
      <c r="P40" s="7"/>
      <c r="Q40" s="7"/>
      <c r="R40" s="7"/>
      <c r="S40" s="7"/>
      <c r="T40" s="11"/>
      <c r="U40" s="32"/>
      <c r="V40" s="32"/>
      <c r="W40" s="16"/>
    </row>
    <row r="41" spans="1:23" s="12" customFormat="1" ht="15" customHeight="1">
      <c r="A41" s="7">
        <v>37</v>
      </c>
      <c r="B41" s="14" t="s">
        <v>28</v>
      </c>
      <c r="C41" s="9">
        <f t="shared" si="2"/>
        <v>46</v>
      </c>
      <c r="D41" s="7">
        <f t="shared" si="3"/>
        <v>3</v>
      </c>
      <c r="E41" s="16">
        <v>15</v>
      </c>
      <c r="F41" s="16"/>
      <c r="G41" s="16">
        <v>10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 t="s">
        <v>44</v>
      </c>
      <c r="U41" s="32">
        <v>21</v>
      </c>
      <c r="V41" s="32">
        <v>1</v>
      </c>
      <c r="W41" s="40"/>
    </row>
    <row r="42" spans="1:23" s="12" customFormat="1" ht="15">
      <c r="A42" s="7">
        <v>38</v>
      </c>
      <c r="B42" s="14" t="s">
        <v>90</v>
      </c>
      <c r="C42" s="9">
        <f t="shared" si="2"/>
        <v>44</v>
      </c>
      <c r="D42" s="7">
        <f t="shared" si="3"/>
        <v>2</v>
      </c>
      <c r="E42" s="16"/>
      <c r="F42" s="16"/>
      <c r="G42" s="16"/>
      <c r="H42" s="7"/>
      <c r="I42" s="7"/>
      <c r="J42" s="7"/>
      <c r="K42" s="7"/>
      <c r="L42" s="7">
        <v>32</v>
      </c>
      <c r="M42" s="7">
        <v>12</v>
      </c>
      <c r="N42" s="7"/>
      <c r="O42" s="7"/>
      <c r="P42" s="7"/>
      <c r="Q42" s="7"/>
      <c r="R42" s="7"/>
      <c r="S42" s="7"/>
      <c r="T42" s="11"/>
      <c r="U42" s="32"/>
      <c r="V42" s="32"/>
      <c r="W42" s="40"/>
    </row>
    <row r="43" spans="1:23" s="12" customFormat="1" ht="15">
      <c r="A43" s="7">
        <v>39</v>
      </c>
      <c r="B43" s="15" t="s">
        <v>37</v>
      </c>
      <c r="C43" s="9">
        <f t="shared" si="2"/>
        <v>36</v>
      </c>
      <c r="D43" s="7">
        <f t="shared" si="3"/>
        <v>1</v>
      </c>
      <c r="E43" s="10"/>
      <c r="F43" s="16"/>
      <c r="G43" s="10">
        <v>36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1"/>
      <c r="U43" s="32"/>
      <c r="V43" s="32"/>
      <c r="W43" s="40"/>
    </row>
    <row r="44" spans="1:23" s="12" customFormat="1" ht="15">
      <c r="A44" s="7">
        <v>40</v>
      </c>
      <c r="B44" s="8" t="s">
        <v>73</v>
      </c>
      <c r="C44" s="9">
        <f t="shared" si="2"/>
        <v>33</v>
      </c>
      <c r="D44" s="7">
        <f t="shared" si="3"/>
        <v>2</v>
      </c>
      <c r="E44" s="10"/>
      <c r="F44" s="10"/>
      <c r="G44" s="16">
        <v>23</v>
      </c>
      <c r="H44" s="7"/>
      <c r="I44" s="7"/>
      <c r="J44" s="7"/>
      <c r="K44" s="7"/>
      <c r="L44" s="7"/>
      <c r="M44" s="7"/>
      <c r="N44" s="7">
        <v>10</v>
      </c>
      <c r="O44" s="7"/>
      <c r="P44" s="7"/>
      <c r="Q44" s="7"/>
      <c r="R44" s="7"/>
      <c r="S44" s="7"/>
      <c r="T44" s="11"/>
      <c r="U44" s="32"/>
      <c r="V44" s="32"/>
      <c r="W44" s="16"/>
    </row>
    <row r="45" spans="1:23" s="12" customFormat="1" ht="15" customHeight="1">
      <c r="A45" s="7">
        <v>41</v>
      </c>
      <c r="B45" s="14" t="s">
        <v>87</v>
      </c>
      <c r="C45" s="9">
        <f t="shared" si="2"/>
        <v>32</v>
      </c>
      <c r="D45" s="7">
        <f t="shared" si="3"/>
        <v>2</v>
      </c>
      <c r="E45" s="16"/>
      <c r="F45" s="16"/>
      <c r="G45" s="16"/>
      <c r="H45" s="7"/>
      <c r="I45" s="7"/>
      <c r="J45" s="7"/>
      <c r="K45" s="7">
        <v>20</v>
      </c>
      <c r="L45" s="7"/>
      <c r="M45" s="7">
        <v>12</v>
      </c>
      <c r="N45" s="7"/>
      <c r="O45" s="7"/>
      <c r="P45" s="7"/>
      <c r="Q45" s="7"/>
      <c r="R45" s="7"/>
      <c r="S45" s="7"/>
      <c r="T45" s="11"/>
      <c r="U45" s="32"/>
      <c r="V45" s="32"/>
      <c r="W45" s="40"/>
    </row>
    <row r="46" spans="1:23" s="12" customFormat="1" ht="15">
      <c r="A46" s="7">
        <v>42</v>
      </c>
      <c r="B46" s="14" t="s">
        <v>63</v>
      </c>
      <c r="C46" s="9">
        <f t="shared" si="2"/>
        <v>30</v>
      </c>
      <c r="D46" s="7">
        <f t="shared" si="3"/>
        <v>2</v>
      </c>
      <c r="E46" s="16"/>
      <c r="F46" s="16"/>
      <c r="G46" s="16">
        <v>10</v>
      </c>
      <c r="H46" s="7"/>
      <c r="I46" s="7"/>
      <c r="J46" s="7"/>
      <c r="K46" s="7">
        <v>20</v>
      </c>
      <c r="L46" s="7"/>
      <c r="M46" s="7"/>
      <c r="N46" s="7"/>
      <c r="O46" s="7"/>
      <c r="P46" s="7"/>
      <c r="Q46" s="7"/>
      <c r="R46" s="7"/>
      <c r="S46" s="7"/>
      <c r="T46" s="11"/>
      <c r="U46" s="32"/>
      <c r="V46" s="32"/>
      <c r="W46" s="40"/>
    </row>
    <row r="47" spans="1:23" s="12" customFormat="1" ht="15">
      <c r="A47" s="7">
        <v>43</v>
      </c>
      <c r="B47" s="14" t="s">
        <v>33</v>
      </c>
      <c r="C47" s="9">
        <f t="shared" si="2"/>
        <v>25</v>
      </c>
      <c r="D47" s="7">
        <f t="shared" si="3"/>
        <v>2</v>
      </c>
      <c r="E47" s="10">
        <v>15</v>
      </c>
      <c r="F47" s="16"/>
      <c r="G47" s="10">
        <v>10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1"/>
      <c r="U47" s="32"/>
      <c r="V47" s="32"/>
      <c r="W47" s="40"/>
    </row>
    <row r="48" spans="1:23" s="12" customFormat="1" ht="15" customHeight="1">
      <c r="A48" s="7">
        <v>44</v>
      </c>
      <c r="B48" s="14" t="s">
        <v>45</v>
      </c>
      <c r="C48" s="9">
        <f t="shared" si="2"/>
        <v>25</v>
      </c>
      <c r="D48" s="7">
        <f t="shared" si="3"/>
        <v>2</v>
      </c>
      <c r="E48" s="16">
        <v>15</v>
      </c>
      <c r="F48" s="16"/>
      <c r="G48" s="16">
        <v>10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 s="32"/>
      <c r="V48" s="32"/>
      <c r="W48" s="40"/>
    </row>
    <row r="49" spans="1:23" s="12" customFormat="1" ht="15">
      <c r="A49" s="7">
        <v>45</v>
      </c>
      <c r="B49" s="15" t="s">
        <v>48</v>
      </c>
      <c r="C49" s="9">
        <f t="shared" si="2"/>
        <v>25</v>
      </c>
      <c r="D49" s="7">
        <f t="shared" si="3"/>
        <v>2</v>
      </c>
      <c r="E49" s="16">
        <v>15</v>
      </c>
      <c r="F49" s="16"/>
      <c r="G49" s="16">
        <v>10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32"/>
      <c r="V49" s="32"/>
      <c r="W49" s="40"/>
    </row>
    <row r="50" spans="1:23" s="12" customFormat="1" ht="15" customHeight="1">
      <c r="A50" s="7">
        <v>46</v>
      </c>
      <c r="B50" s="8" t="s">
        <v>72</v>
      </c>
      <c r="C50" s="9">
        <f t="shared" si="2"/>
        <v>23</v>
      </c>
      <c r="D50" s="7">
        <f t="shared" si="3"/>
        <v>1</v>
      </c>
      <c r="E50" s="10"/>
      <c r="F50" s="10"/>
      <c r="G50" s="16">
        <v>23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1"/>
      <c r="U50" s="32"/>
      <c r="V50" s="32"/>
      <c r="W50" s="16"/>
    </row>
    <row r="51" spans="1:23" s="12" customFormat="1" ht="15" customHeight="1">
      <c r="A51" s="7">
        <v>47</v>
      </c>
      <c r="B51" s="47" t="s">
        <v>36</v>
      </c>
      <c r="C51" s="9">
        <f t="shared" si="2"/>
        <v>23</v>
      </c>
      <c r="D51" s="7">
        <f t="shared" si="3"/>
        <v>1</v>
      </c>
      <c r="E51" s="10"/>
      <c r="F51" s="16"/>
      <c r="G51" s="10">
        <v>23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1"/>
      <c r="U51" s="32"/>
      <c r="V51" s="32"/>
      <c r="W51" s="40"/>
    </row>
    <row r="52" spans="1:23" s="12" customFormat="1" ht="15">
      <c r="A52" s="7">
        <v>48</v>
      </c>
      <c r="B52" s="8" t="s">
        <v>65</v>
      </c>
      <c r="C52" s="9">
        <f t="shared" si="2"/>
        <v>22</v>
      </c>
      <c r="D52" s="7">
        <f t="shared" si="3"/>
        <v>2</v>
      </c>
      <c r="E52" s="10"/>
      <c r="F52" s="10"/>
      <c r="G52" s="16">
        <v>10</v>
      </c>
      <c r="H52" s="7"/>
      <c r="I52" s="7"/>
      <c r="J52" s="7"/>
      <c r="K52" s="7"/>
      <c r="L52" s="7"/>
      <c r="M52" s="7">
        <v>12</v>
      </c>
      <c r="N52" s="7"/>
      <c r="O52" s="7"/>
      <c r="P52" s="7"/>
      <c r="Q52" s="7"/>
      <c r="R52" s="7"/>
      <c r="S52" s="7"/>
      <c r="T52" s="7"/>
      <c r="U52" s="32"/>
      <c r="V52" s="32"/>
      <c r="W52" s="16"/>
    </row>
    <row r="53" spans="1:23" s="12" customFormat="1" ht="15">
      <c r="A53" s="7">
        <v>49</v>
      </c>
      <c r="B53" s="8" t="s">
        <v>102</v>
      </c>
      <c r="C53" s="9">
        <f t="shared" si="2"/>
        <v>21</v>
      </c>
      <c r="D53" s="7">
        <f t="shared" si="3"/>
        <v>1</v>
      </c>
      <c r="E53" s="10"/>
      <c r="F53" s="10"/>
      <c r="G53" s="16"/>
      <c r="H53" s="7"/>
      <c r="I53" s="7"/>
      <c r="J53" s="7"/>
      <c r="K53" s="7"/>
      <c r="L53" s="7"/>
      <c r="M53" s="7"/>
      <c r="N53" s="7">
        <v>21</v>
      </c>
      <c r="O53" s="7"/>
      <c r="P53" s="7"/>
      <c r="Q53" s="7"/>
      <c r="R53" s="7"/>
      <c r="S53" s="7"/>
      <c r="T53" s="7"/>
      <c r="U53" s="32"/>
      <c r="V53" s="32"/>
      <c r="W53" s="16"/>
    </row>
    <row r="54" spans="1:23" s="12" customFormat="1" ht="15" customHeight="1">
      <c r="A54" s="7">
        <v>50</v>
      </c>
      <c r="B54" s="14" t="s">
        <v>46</v>
      </c>
      <c r="C54" s="9">
        <f t="shared" si="2"/>
        <v>15</v>
      </c>
      <c r="D54" s="7">
        <f t="shared" si="3"/>
        <v>1</v>
      </c>
      <c r="E54" s="16">
        <v>15</v>
      </c>
      <c r="F54" s="16"/>
      <c r="G54" s="1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1"/>
      <c r="U54" s="32"/>
      <c r="V54" s="32"/>
      <c r="W54" s="40"/>
    </row>
    <row r="55" spans="1:23" s="12" customFormat="1" ht="15" customHeight="1">
      <c r="A55" s="7">
        <v>51</v>
      </c>
      <c r="B55" s="14" t="s">
        <v>60</v>
      </c>
      <c r="C55" s="9">
        <f t="shared" si="2"/>
        <v>10</v>
      </c>
      <c r="D55" s="7">
        <f t="shared" si="3"/>
        <v>1</v>
      </c>
      <c r="E55" s="16"/>
      <c r="F55" s="16"/>
      <c r="G55" s="16">
        <v>10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1"/>
      <c r="U55" s="32"/>
      <c r="V55" s="32"/>
      <c r="W55" s="40"/>
    </row>
    <row r="56" spans="1:23" s="12" customFormat="1" ht="15" customHeight="1">
      <c r="A56" s="7">
        <v>52</v>
      </c>
      <c r="B56" s="14" t="s">
        <v>59</v>
      </c>
      <c r="C56" s="9">
        <f t="shared" si="2"/>
        <v>10</v>
      </c>
      <c r="D56" s="7">
        <f t="shared" si="3"/>
        <v>1</v>
      </c>
      <c r="E56" s="10"/>
      <c r="F56" s="16"/>
      <c r="G56" s="10">
        <v>10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1"/>
      <c r="U56" s="32"/>
      <c r="V56" s="32"/>
      <c r="W56" s="40"/>
    </row>
    <row r="57" spans="1:23" s="12" customFormat="1" ht="15" customHeight="1">
      <c r="A57" s="7">
        <v>53</v>
      </c>
      <c r="B57" s="15" t="s">
        <v>61</v>
      </c>
      <c r="C57" s="9">
        <f t="shared" si="2"/>
        <v>10</v>
      </c>
      <c r="D57" s="7">
        <f t="shared" si="3"/>
        <v>1</v>
      </c>
      <c r="E57" s="16"/>
      <c r="F57" s="16"/>
      <c r="G57" s="16">
        <v>10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32"/>
      <c r="V57" s="32"/>
      <c r="W57" s="40"/>
    </row>
    <row r="58" spans="1:23" s="12" customFormat="1" ht="15" customHeight="1">
      <c r="A58" s="7">
        <v>54</v>
      </c>
      <c r="B58" s="14" t="s">
        <v>62</v>
      </c>
      <c r="C58" s="9">
        <f t="shared" si="2"/>
        <v>10</v>
      </c>
      <c r="D58" s="7">
        <f t="shared" si="3"/>
        <v>1</v>
      </c>
      <c r="E58" s="16"/>
      <c r="F58" s="16"/>
      <c r="G58" s="16">
        <v>10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1"/>
      <c r="U58" s="32"/>
      <c r="V58" s="32"/>
      <c r="W58" s="40"/>
    </row>
    <row r="59" spans="1:23" s="12" customFormat="1" ht="15">
      <c r="A59" s="7">
        <v>55</v>
      </c>
      <c r="B59" s="14" t="s">
        <v>64</v>
      </c>
      <c r="C59" s="9">
        <f t="shared" si="2"/>
        <v>10</v>
      </c>
      <c r="D59" s="7">
        <f t="shared" si="3"/>
        <v>1</v>
      </c>
      <c r="E59" s="16"/>
      <c r="F59" s="16"/>
      <c r="G59" s="16">
        <v>10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1"/>
      <c r="U59" s="32"/>
      <c r="V59" s="32"/>
      <c r="W59" s="40"/>
    </row>
    <row r="60" spans="1:23" s="12" customFormat="1" ht="15">
      <c r="A60" s="7">
        <v>56</v>
      </c>
      <c r="B60" s="8" t="s">
        <v>66</v>
      </c>
      <c r="C60" s="9">
        <f t="shared" si="2"/>
        <v>10</v>
      </c>
      <c r="D60" s="7">
        <f t="shared" si="3"/>
        <v>1</v>
      </c>
      <c r="E60" s="10"/>
      <c r="F60" s="10"/>
      <c r="G60" s="16">
        <v>10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32"/>
      <c r="V60" s="32"/>
      <c r="W60" s="16"/>
    </row>
    <row r="61" spans="1:23" s="12" customFormat="1" ht="15" customHeight="1">
      <c r="A61" s="7">
        <v>57</v>
      </c>
      <c r="B61" s="14" t="s">
        <v>34</v>
      </c>
      <c r="C61" s="9">
        <f t="shared" si="2"/>
        <v>10</v>
      </c>
      <c r="D61" s="7">
        <f t="shared" si="3"/>
        <v>1</v>
      </c>
      <c r="E61" s="10"/>
      <c r="F61" s="16"/>
      <c r="G61" s="10">
        <v>10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1"/>
      <c r="U61" s="32"/>
      <c r="V61" s="32"/>
      <c r="W61" s="40"/>
    </row>
    <row r="62" spans="1:23" s="12" customFormat="1" ht="15" customHeight="1">
      <c r="A62" s="7">
        <v>58</v>
      </c>
      <c r="B62" s="47" t="s">
        <v>67</v>
      </c>
      <c r="C62" s="9">
        <f t="shared" si="2"/>
        <v>10</v>
      </c>
      <c r="D62" s="7">
        <f t="shared" si="3"/>
        <v>1</v>
      </c>
      <c r="E62" s="10"/>
      <c r="F62" s="16"/>
      <c r="G62" s="10">
        <v>10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1"/>
      <c r="U62" s="32"/>
      <c r="V62" s="32"/>
      <c r="W62" s="40"/>
    </row>
    <row r="63" spans="1:23" s="12" customFormat="1" ht="15" customHeight="1">
      <c r="A63" s="7">
        <v>59</v>
      </c>
      <c r="B63" s="15" t="s">
        <v>68</v>
      </c>
      <c r="C63" s="9">
        <f t="shared" si="2"/>
        <v>10</v>
      </c>
      <c r="D63" s="7">
        <f t="shared" si="3"/>
        <v>1</v>
      </c>
      <c r="E63" s="16"/>
      <c r="F63" s="16"/>
      <c r="G63" s="16">
        <v>10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1"/>
      <c r="U63" s="32"/>
      <c r="V63" s="32"/>
      <c r="W63" s="40"/>
    </row>
    <row r="64" spans="1:23" s="12" customFormat="1" ht="15" customHeight="1">
      <c r="A64" s="7">
        <v>60</v>
      </c>
      <c r="B64" s="15" t="s">
        <v>32</v>
      </c>
      <c r="C64" s="9">
        <f t="shared" si="2"/>
        <v>10</v>
      </c>
      <c r="D64" s="7">
        <f t="shared" si="3"/>
        <v>1</v>
      </c>
      <c r="E64" s="16"/>
      <c r="F64" s="16"/>
      <c r="G64" s="16">
        <v>10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32"/>
      <c r="V64" s="32"/>
      <c r="W64" s="40"/>
    </row>
    <row r="65" spans="1:23" s="12" customFormat="1" ht="15" customHeight="1">
      <c r="A65" s="7">
        <v>61</v>
      </c>
      <c r="B65" s="14" t="s">
        <v>69</v>
      </c>
      <c r="C65" s="9">
        <f t="shared" si="2"/>
        <v>10</v>
      </c>
      <c r="D65" s="7">
        <f t="shared" si="3"/>
        <v>1</v>
      </c>
      <c r="E65" s="16"/>
      <c r="F65" s="16"/>
      <c r="G65" s="16">
        <v>10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1"/>
      <c r="U65" s="32"/>
      <c r="V65" s="32"/>
      <c r="W65" s="40"/>
    </row>
    <row r="66" spans="1:23" s="12" customFormat="1" ht="15">
      <c r="A66" s="17"/>
      <c r="B66" s="18"/>
      <c r="C66" s="19"/>
      <c r="D66" s="17"/>
      <c r="E66" s="10"/>
      <c r="F66" s="16"/>
      <c r="G66" s="1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32"/>
      <c r="V66" s="32"/>
      <c r="W66" s="53"/>
    </row>
    <row r="67" spans="1:23" s="21" customFormat="1" ht="15">
      <c r="A67" s="20"/>
      <c r="B67" s="31" t="s">
        <v>3</v>
      </c>
      <c r="C67" s="31">
        <f>SUM(C5:C65)</f>
        <v>7474</v>
      </c>
      <c r="D67" s="31">
        <f>SUM(D5:D65)</f>
        <v>300</v>
      </c>
      <c r="E67" s="31">
        <f aca="true" t="shared" si="4" ref="E67:S67">COUNTA(E5:E65)</f>
        <v>23</v>
      </c>
      <c r="F67" s="31">
        <f t="shared" si="4"/>
        <v>7</v>
      </c>
      <c r="G67" s="31">
        <f t="shared" si="4"/>
        <v>43</v>
      </c>
      <c r="H67" s="31">
        <f t="shared" si="4"/>
        <v>18</v>
      </c>
      <c r="I67" s="31">
        <f t="shared" si="4"/>
        <v>0</v>
      </c>
      <c r="J67" s="31">
        <f t="shared" si="4"/>
        <v>0</v>
      </c>
      <c r="K67" s="31">
        <f t="shared" si="4"/>
        <v>22</v>
      </c>
      <c r="L67" s="31">
        <f t="shared" si="4"/>
        <v>19</v>
      </c>
      <c r="M67" s="31">
        <f t="shared" si="4"/>
        <v>29</v>
      </c>
      <c r="N67" s="31">
        <f t="shared" si="4"/>
        <v>19</v>
      </c>
      <c r="O67" s="31">
        <f t="shared" si="4"/>
        <v>13</v>
      </c>
      <c r="P67" s="31">
        <f t="shared" si="4"/>
        <v>16</v>
      </c>
      <c r="Q67" s="31">
        <f t="shared" si="4"/>
        <v>13</v>
      </c>
      <c r="R67" s="31">
        <f t="shared" si="4"/>
        <v>5</v>
      </c>
      <c r="S67" s="31">
        <f t="shared" si="4"/>
        <v>10</v>
      </c>
      <c r="T67" s="9">
        <f>V67</f>
        <v>63</v>
      </c>
      <c r="U67" s="31">
        <f>SUM(U5:U66)</f>
        <v>2529</v>
      </c>
      <c r="V67" s="31">
        <f>SUM(V5:V65)</f>
        <v>63</v>
      </c>
      <c r="W67" s="54"/>
    </row>
    <row r="68" spans="21:23" ht="13.5">
      <c r="U68" s="3">
        <f>SUM(E5:S65)</f>
        <v>4945</v>
      </c>
      <c r="W68" s="43"/>
    </row>
    <row r="69" spans="21:23" ht="13.5">
      <c r="U69" s="3">
        <f>SUM(U67:U68)</f>
        <v>7474</v>
      </c>
      <c r="W69" s="43"/>
    </row>
    <row r="70" spans="3:23" ht="13.5">
      <c r="C70" s="37"/>
      <c r="D70" s="37"/>
      <c r="W70" s="43"/>
    </row>
    <row r="71" ht="15">
      <c r="W71" s="43"/>
    </row>
    <row r="72" ht="15">
      <c r="W72" s="43"/>
    </row>
    <row r="73" ht="15">
      <c r="W73" s="43"/>
    </row>
    <row r="74" ht="15">
      <c r="W74" s="43"/>
    </row>
    <row r="75" ht="15">
      <c r="W75" s="43"/>
    </row>
    <row r="76" ht="15">
      <c r="W76" s="43"/>
    </row>
    <row r="77" ht="15">
      <c r="W77" s="43"/>
    </row>
    <row r="78" ht="15">
      <c r="W78" s="43"/>
    </row>
    <row r="79" ht="15">
      <c r="W79" s="43"/>
    </row>
    <row r="80" ht="15">
      <c r="W80" s="43"/>
    </row>
    <row r="81" ht="15">
      <c r="W81" s="43"/>
    </row>
    <row r="82" ht="15"/>
  </sheetData>
  <sheetProtection/>
  <printOptions/>
  <pageMargins left="0.2362204724409449" right="0.1968503937007874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2" topLeftCell="A14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12.57421875" style="43" customWidth="1"/>
    <col min="2" max="2" width="36.8515625" style="42" customWidth="1"/>
    <col min="3" max="3" width="81.00390625" style="42" customWidth="1"/>
    <col min="4" max="4" width="24.8515625" style="42" customWidth="1"/>
    <col min="5" max="16384" width="9.140625" style="42" customWidth="1"/>
  </cols>
  <sheetData>
    <row r="1" ht="32.25">
      <c r="B1" s="44" t="s">
        <v>13</v>
      </c>
    </row>
    <row r="2" ht="32.25">
      <c r="B2" s="44" t="s">
        <v>41</v>
      </c>
    </row>
    <row r="4" spans="1:3" ht="20.25">
      <c r="A4" s="45" t="s">
        <v>15</v>
      </c>
      <c r="B4" s="45" t="s">
        <v>16</v>
      </c>
      <c r="C4" s="45" t="s">
        <v>17</v>
      </c>
    </row>
    <row r="5" spans="1:3" ht="13.5">
      <c r="A5" s="41">
        <v>44605</v>
      </c>
      <c r="B5" s="42" t="s">
        <v>12</v>
      </c>
      <c r="C5" s="42" t="s">
        <v>51</v>
      </c>
    </row>
    <row r="6" spans="1:3" ht="13.5">
      <c r="A6" s="41">
        <v>44676</v>
      </c>
      <c r="B6" s="42" t="s">
        <v>76</v>
      </c>
      <c r="C6" s="60" t="s">
        <v>78</v>
      </c>
    </row>
    <row r="7" spans="1:3" ht="13.5">
      <c r="A7" s="41">
        <v>44676</v>
      </c>
      <c r="B7" s="42" t="s">
        <v>32</v>
      </c>
      <c r="C7" s="55" t="s">
        <v>80</v>
      </c>
    </row>
    <row r="8" spans="1:3" ht="13.5">
      <c r="A8" s="41">
        <v>44676</v>
      </c>
      <c r="B8" s="42" t="s">
        <v>70</v>
      </c>
      <c r="C8" s="60" t="s">
        <v>100</v>
      </c>
    </row>
    <row r="9" spans="1:3" ht="13.5">
      <c r="A9" s="41">
        <v>44676</v>
      </c>
      <c r="B9" s="42" t="s">
        <v>47</v>
      </c>
      <c r="C9" s="60" t="s">
        <v>99</v>
      </c>
    </row>
    <row r="10" spans="1:3" ht="13.5">
      <c r="A10" s="41">
        <v>44676</v>
      </c>
      <c r="B10" s="42" t="s">
        <v>7</v>
      </c>
      <c r="C10" s="55" t="s">
        <v>81</v>
      </c>
    </row>
    <row r="11" spans="1:3" ht="13.5">
      <c r="A11" s="41">
        <v>44689</v>
      </c>
      <c r="B11" s="42" t="s">
        <v>7</v>
      </c>
      <c r="C11" s="55" t="s">
        <v>82</v>
      </c>
    </row>
    <row r="12" spans="1:3" ht="13.5">
      <c r="A12" s="41">
        <v>44689</v>
      </c>
      <c r="B12" s="42" t="s">
        <v>76</v>
      </c>
      <c r="C12" s="60" t="s">
        <v>79</v>
      </c>
    </row>
    <row r="13" spans="1:3" ht="13.5">
      <c r="A13" s="41">
        <v>44689</v>
      </c>
      <c r="B13" s="42" t="s">
        <v>70</v>
      </c>
      <c r="C13" s="55" t="s">
        <v>83</v>
      </c>
    </row>
    <row r="14" spans="1:3" ht="13.5">
      <c r="A14" s="41">
        <v>44689</v>
      </c>
      <c r="B14" s="42" t="s">
        <v>12</v>
      </c>
      <c r="C14" s="55" t="s">
        <v>84</v>
      </c>
    </row>
    <row r="15" spans="1:3" ht="13.5">
      <c r="A15" s="41">
        <v>44703</v>
      </c>
      <c r="B15" s="42" t="s">
        <v>12</v>
      </c>
      <c r="C15" s="55" t="s">
        <v>93</v>
      </c>
    </row>
    <row r="16" spans="1:3" ht="13.5">
      <c r="A16" s="41">
        <v>44710</v>
      </c>
      <c r="B16" s="42" t="s">
        <v>12</v>
      </c>
      <c r="C16" s="60" t="s">
        <v>94</v>
      </c>
    </row>
    <row r="17" spans="1:3" ht="13.5">
      <c r="A17" s="41">
        <v>44716</v>
      </c>
      <c r="B17" s="42" t="s">
        <v>76</v>
      </c>
      <c r="C17" s="55" t="s">
        <v>91</v>
      </c>
    </row>
    <row r="18" spans="1:3" ht="13.5">
      <c r="A18" s="41">
        <v>44716</v>
      </c>
      <c r="B18" s="42" t="s">
        <v>12</v>
      </c>
      <c r="C18" s="55" t="s">
        <v>92</v>
      </c>
    </row>
    <row r="19" spans="1:3" ht="13.5">
      <c r="A19" s="41">
        <v>44731</v>
      </c>
      <c r="B19" s="42" t="s">
        <v>12</v>
      </c>
      <c r="C19" s="42" t="s">
        <v>95</v>
      </c>
    </row>
    <row r="20" spans="1:3" ht="13.5">
      <c r="A20" s="41">
        <v>44751</v>
      </c>
      <c r="B20" s="42" t="s">
        <v>85</v>
      </c>
      <c r="C20" s="55" t="s">
        <v>107</v>
      </c>
    </row>
    <row r="21" spans="1:3" ht="13.5">
      <c r="A21" s="41">
        <v>44766</v>
      </c>
      <c r="B21" s="42" t="s">
        <v>12</v>
      </c>
      <c r="C21" s="55" t="s">
        <v>104</v>
      </c>
    </row>
    <row r="22" spans="1:3" ht="13.5">
      <c r="A22" s="41">
        <v>44766</v>
      </c>
      <c r="B22" s="42" t="s">
        <v>89</v>
      </c>
      <c r="C22" s="55" t="s">
        <v>105</v>
      </c>
    </row>
    <row r="23" spans="1:3" ht="13.5">
      <c r="A23" s="41">
        <v>44766</v>
      </c>
      <c r="B23" s="42" t="s">
        <v>85</v>
      </c>
      <c r="C23" s="55" t="s">
        <v>106</v>
      </c>
    </row>
    <row r="24" spans="1:3" ht="13.5">
      <c r="A24" s="41">
        <v>44801</v>
      </c>
      <c r="B24" s="42" t="s">
        <v>39</v>
      </c>
      <c r="C24" s="60" t="s">
        <v>112</v>
      </c>
    </row>
    <row r="25" spans="1:3" ht="13.5">
      <c r="A25" s="41">
        <v>44801</v>
      </c>
      <c r="B25" s="42" t="s">
        <v>75</v>
      </c>
      <c r="C25" s="62" t="s">
        <v>113</v>
      </c>
    </row>
    <row r="26" spans="1:3" ht="13.5">
      <c r="A26" s="41">
        <v>44822</v>
      </c>
      <c r="B26" s="42" t="s">
        <v>12</v>
      </c>
      <c r="C26" s="55" t="s">
        <v>121</v>
      </c>
    </row>
    <row r="27" spans="1:3" ht="13.5">
      <c r="A27" s="41">
        <v>44883</v>
      </c>
      <c r="B27" s="42" t="s">
        <v>0</v>
      </c>
      <c r="C27" s="55" t="s">
        <v>128</v>
      </c>
    </row>
    <row r="28" spans="1:3" ht="13.5">
      <c r="A28" s="41">
        <v>44892</v>
      </c>
      <c r="B28" s="42" t="s">
        <v>12</v>
      </c>
      <c r="C28" s="55" t="s">
        <v>130</v>
      </c>
    </row>
    <row r="29" spans="1:2" ht="13.5">
      <c r="A29" s="41"/>
      <c r="B29" s="41"/>
    </row>
    <row r="30" spans="1:2" ht="24">
      <c r="A30" s="41"/>
      <c r="B30" s="46" t="s">
        <v>22</v>
      </c>
    </row>
    <row r="31" ht="13.5">
      <c r="A31" s="41"/>
    </row>
    <row r="32" spans="1:3" ht="13.5">
      <c r="A32" s="41">
        <v>44883</v>
      </c>
      <c r="B32" s="42" t="s">
        <v>126</v>
      </c>
      <c r="C32" s="48" t="s">
        <v>127</v>
      </c>
    </row>
    <row r="33" spans="1:3" ht="23.25" customHeight="1">
      <c r="A33" s="41"/>
      <c r="C33" s="49"/>
    </row>
    <row r="34" ht="13.5">
      <c r="A34" s="41"/>
    </row>
    <row r="35" ht="13.5">
      <c r="A35" s="41"/>
    </row>
    <row r="36" ht="13.5">
      <c r="A36" s="41"/>
    </row>
    <row r="37" ht="13.5">
      <c r="A37" s="41"/>
    </row>
    <row r="38" ht="13.5">
      <c r="A38" s="41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</sheetData>
  <sheetProtection/>
  <autoFilter ref="A4:D49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 Foglia</cp:lastModifiedBy>
  <cp:lastPrinted>2022-05-13T08:31:51Z</cp:lastPrinted>
  <dcterms:created xsi:type="dcterms:W3CDTF">2011-03-11T17:02:59Z</dcterms:created>
  <dcterms:modified xsi:type="dcterms:W3CDTF">2022-11-28T15:26:45Z</dcterms:modified>
  <cp:category/>
  <cp:version/>
  <cp:contentType/>
  <cp:contentStatus/>
</cp:coreProperties>
</file>