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LASSIFICA" sheetId="1" r:id="rId1"/>
    <sheet name="RISULTATI" sheetId="2" r:id="rId2"/>
  </sheets>
  <definedNames>
    <definedName name="_xlnm._FilterDatabase" localSheetId="0" hidden="1">'CLASSIFICA'!$A$1:$S$77</definedName>
    <definedName name="_xlnm._FilterDatabase" localSheetId="1" hidden="1">'RISULTATI'!$A$4:$D$57</definedName>
    <definedName name="_xlnm.Print_Area" localSheetId="0">'CLASSIFICA'!$A$1:$W$79</definedName>
    <definedName name="_xlnm.Print_Titles" localSheetId="0">'CLASSIFICA'!$4:$4</definedName>
  </definedNames>
  <calcPr fullCalcOnLoad="1"/>
</workbook>
</file>

<file path=xl/sharedStrings.xml><?xml version="1.0" encoding="utf-8"?>
<sst xmlns="http://schemas.openxmlformats.org/spreadsheetml/2006/main" count="210" uniqueCount="170">
  <si>
    <t>FOGLIA FABRIZIO</t>
  </si>
  <si>
    <t>LEONCINI FEDERICA</t>
  </si>
  <si>
    <t>COGNOME NOME</t>
  </si>
  <si>
    <t>RONCONI ARTURO</t>
  </si>
  <si>
    <t>TOTALE</t>
  </si>
  <si>
    <t>N.</t>
  </si>
  <si>
    <t>TRAIL  RUNNING</t>
  </si>
  <si>
    <t>GRANELLI FRANCESCA</t>
  </si>
  <si>
    <t>GUARNIERI STEFANO</t>
  </si>
  <si>
    <t>ZORDAN VALERIA</t>
  </si>
  <si>
    <t>SCITA MICHELE</t>
  </si>
  <si>
    <t>SCARPELLINI SANDRO</t>
  </si>
  <si>
    <t>PIOVANI STEFANO</t>
  </si>
  <si>
    <t>N. GARE</t>
  </si>
  <si>
    <t>MENCHINI ANDREA</t>
  </si>
  <si>
    <t>MARCHIGNOLI CLAUDIO</t>
  </si>
  <si>
    <t>CUOGHI ELISABETTA</t>
  </si>
  <si>
    <t>PIZZIGONI MAURA</t>
  </si>
  <si>
    <t>VAROLI SIMONA</t>
  </si>
  <si>
    <t>BACCHI GIACOMO</t>
  </si>
  <si>
    <t>GUSSONI DIEGO</t>
  </si>
  <si>
    <t>MARCELLINI MATTEO</t>
  </si>
  <si>
    <t>SCHIA LORENZO</t>
  </si>
  <si>
    <t>STEFANINI PIETRO</t>
  </si>
  <si>
    <t>SCARPENTI MARIA TERESA</t>
  </si>
  <si>
    <t>NOTE: GARE EXTRA</t>
  </si>
  <si>
    <t>BOSELLI ILARIA</t>
  </si>
  <si>
    <t>MAGNESA GIULIA</t>
  </si>
  <si>
    <t>DUO' WALTER</t>
  </si>
  <si>
    <t>RISULTATI DI RILIEVO</t>
  </si>
  <si>
    <t>AZZOLINI SIMONE</t>
  </si>
  <si>
    <t>GRECI EVARISTO</t>
  </si>
  <si>
    <t>PAVARANI MORENA</t>
  </si>
  <si>
    <t>Data</t>
  </si>
  <si>
    <t>Atleta</t>
  </si>
  <si>
    <t>Risultato</t>
  </si>
  <si>
    <t>FISCINI MICHELE</t>
  </si>
  <si>
    <t>Tot.KM
Extra</t>
  </si>
  <si>
    <t>Tot.gare
Extra</t>
  </si>
  <si>
    <t>VACCARO EMANUELE</t>
  </si>
  <si>
    <t>Tesserato Uisp</t>
  </si>
  <si>
    <t>SI</t>
  </si>
  <si>
    <t>RISULTATI DI SQUADRA</t>
  </si>
  <si>
    <t>TESTI KATIUSCIA</t>
  </si>
  <si>
    <t>CARMINA STEFANO</t>
  </si>
  <si>
    <t>BARANTANI STEFANO</t>
  </si>
  <si>
    <t>RAMIREZ MAURICIO</t>
  </si>
  <si>
    <t>SPOTTI ANNA</t>
  </si>
  <si>
    <t>CAO ALESSANDRO</t>
  </si>
  <si>
    <t>PIAZZA SILVIA</t>
  </si>
  <si>
    <t>POLETTI MARIANGELA</t>
  </si>
  <si>
    <t>NICORICI ELENA</t>
  </si>
  <si>
    <t>TROMBI NICOLA</t>
  </si>
  <si>
    <t>FONTANA NICHOLAS</t>
  </si>
  <si>
    <t>CLASSIFICA  2019</t>
  </si>
  <si>
    <t>GARE DAL 01/12/2018 al 30/11/2019</t>
  </si>
  <si>
    <t>PREMIAZIONE 2019: I PRIMI 15 DELLA CLASSIFICA</t>
  </si>
  <si>
    <t>Trail
Portofino
9/12/18</t>
  </si>
  <si>
    <t>Winter
Sala B.
13/01/19</t>
  </si>
  <si>
    <t>Winter
dei Castelli
9/03/19</t>
  </si>
  <si>
    <t>Pelpi Trail
Bedonia
14/4/19</t>
  </si>
  <si>
    <t>Abbots
Way
27/4/19</t>
  </si>
  <si>
    <t>Trail
del Salame
26/5/19</t>
  </si>
  <si>
    <t>Trail
Pellegrino
16/6/19</t>
  </si>
  <si>
    <t>Vertical +Trail
Tarsogno
9/6/19</t>
  </si>
  <si>
    <t>Trail
Monte Caio
30/6/19</t>
  </si>
  <si>
    <t>Ultra K
Corniglio
1/6/19</t>
  </si>
  <si>
    <t>BUSSONI ELIO</t>
  </si>
  <si>
    <t>LEVATI PATRIZIA</t>
  </si>
  <si>
    <t>BARBORINI GIORGIO</t>
  </si>
  <si>
    <t>TRAIL TEAM CASONE 2019</t>
  </si>
  <si>
    <t>Winter Trail Golf del Ducato 24 km - Sala Baganza - 2^ assoluta</t>
  </si>
  <si>
    <t>PALANDRANI BERNARDO</t>
  </si>
  <si>
    <t>ROSSI FRANCISCO MARIA</t>
  </si>
  <si>
    <t>MAROTTA ROBERTO</t>
  </si>
  <si>
    <t>REGGIANI MICHELE</t>
  </si>
  <si>
    <t>SAGLIA GIOVANNI</t>
  </si>
  <si>
    <t>BUCCI GIUSEPPE</t>
  </si>
  <si>
    <t>GHIONI GIUSEPPINA</t>
  </si>
  <si>
    <t>MORI LUIGI</t>
  </si>
  <si>
    <t>NOTARI ALESSANDRO</t>
  </si>
  <si>
    <t>ZANELLI WALTER</t>
  </si>
  <si>
    <t>Winter del Borgo 20/1/19  20 km</t>
  </si>
  <si>
    <r>
      <t xml:space="preserve">CMP Imperia Trail 30 km - Imperia - </t>
    </r>
    <r>
      <rPr>
        <b/>
        <sz val="11"/>
        <color indexed="8"/>
        <rFont val="Times New Roman"/>
        <family val="1"/>
      </rPr>
      <t>PRIMA assoluta</t>
    </r>
  </si>
  <si>
    <t>Ferriere 9.2
Brunello 10.2</t>
  </si>
  <si>
    <t>LUBRANO GABRIELE</t>
  </si>
  <si>
    <r>
      <t xml:space="preserve">Ecomaratona Monte Maggiore 43 km - Prato - </t>
    </r>
    <r>
      <rPr>
        <b/>
        <sz val="11"/>
        <color indexed="8"/>
        <rFont val="Times New Roman"/>
        <family val="1"/>
      </rPr>
      <t>PRIMA assoluta</t>
    </r>
  </si>
  <si>
    <t>ROSSI GIOVANNI</t>
  </si>
  <si>
    <t>BELLI ARIANNA</t>
  </si>
  <si>
    <t>Montalbano EcoTrail 24/3/19  19 km</t>
  </si>
  <si>
    <t>BELLINI MARIA ELISABETTA</t>
  </si>
  <si>
    <t>SANTANGELO SANTI</t>
  </si>
  <si>
    <t>Trail della Riva 6/4/19  21 km</t>
  </si>
  <si>
    <t>CASTIGNOLA DEMETRIO</t>
  </si>
  <si>
    <t>Sciacchetrail 6/4/2019  46 km</t>
  </si>
  <si>
    <t>Abbots Way The Shot 35 km - da Pontremoli a Borgotaro - 2° assoluto</t>
  </si>
  <si>
    <t>Abbots Way The Shot 35 km - da Pontremoli a Borgotaro - 2^ assoluta</t>
  </si>
  <si>
    <t>CASONE TRAIL TEAM</t>
  </si>
  <si>
    <r>
      <t xml:space="preserve">Tuscany Crossing 100 Miglia 161 km - Castiglione D'Orcia (Si) - </t>
    </r>
    <r>
      <rPr>
        <b/>
        <sz val="11"/>
        <color indexed="8"/>
        <rFont val="Times New Roman"/>
        <family val="1"/>
      </rPr>
      <t>PRIMA assoluta</t>
    </r>
  </si>
  <si>
    <t>Dual Race
Trail
4/5/19</t>
  </si>
  <si>
    <t>Dual Race 22 km - Langhirano - 2a classifica femminile</t>
  </si>
  <si>
    <t>CAPRETTI MICHELE</t>
  </si>
  <si>
    <t>CURATI FEDERICO</t>
  </si>
  <si>
    <t>MAFFEZZOLI MASSIMILIANO</t>
  </si>
  <si>
    <t>MANGIAVACCA MICHELE</t>
  </si>
  <si>
    <t>Valtolla Trail 25 km - Vezzolacca PC - terza donna assoluta</t>
  </si>
  <si>
    <r>
      <t xml:space="preserve">Trail del Salame 36 km - San Michele Tiorre - </t>
    </r>
    <r>
      <rPr>
        <b/>
        <sz val="11"/>
        <color indexed="8"/>
        <rFont val="Times New Roman"/>
        <family val="1"/>
      </rPr>
      <t>PRIMA assoluta</t>
    </r>
  </si>
  <si>
    <r>
      <t xml:space="preserve">Ultra K Trail 102 km - Corniglio - </t>
    </r>
    <r>
      <rPr>
        <b/>
        <sz val="11"/>
        <color indexed="8"/>
        <rFont val="Times New Roman"/>
        <family val="1"/>
      </rPr>
      <t>PRIMA assoluta</t>
    </r>
  </si>
  <si>
    <t>Trail del Salame 10 km - San Michele Tiorre - Secondo uomo</t>
  </si>
  <si>
    <t>Trail del Salame 23 km - San Michele Tiorre - Terza donna</t>
  </si>
  <si>
    <t>Trail del Salame 36 km - San Michele Tiorre - Terza donna</t>
  </si>
  <si>
    <t>Cento Croci Trail 34 km - Tarsogno - terza donna assoluta</t>
  </si>
  <si>
    <t>Cento Croci Trail 17 km - Tarsogno - terza donna assoluta</t>
  </si>
  <si>
    <t>Cento Croci Trail combinata vertical+12 km - Tarsogno - primo uomo</t>
  </si>
  <si>
    <t>Trail Pan e Formai 21 km - Pellegrino Parmense - terza donna assoluta</t>
  </si>
  <si>
    <t>Monte Caio Trail 21 km - Schia PR - seconda donna assoluta</t>
  </si>
  <si>
    <t>CUNICO MAURIZIA</t>
  </si>
  <si>
    <t>Claudia Augusta Trail 23/6/19  18 km
3 Coste Trail 29/6/19  20 km</t>
  </si>
  <si>
    <t>Primiero Trail 6/7/19  26 km</t>
  </si>
  <si>
    <r>
      <t xml:space="preserve">Claudia Augusta Trail 18 km - Lamon (BL) - </t>
    </r>
    <r>
      <rPr>
        <b/>
        <sz val="11"/>
        <color indexed="8"/>
        <rFont val="Times New Roman"/>
        <family val="1"/>
      </rPr>
      <t>PRIMA assoluta</t>
    </r>
  </si>
  <si>
    <t>3 Coste Trail 20 km - Costalissoio (BL) - seconda donna</t>
  </si>
  <si>
    <t>Winter del Borgo 20/1/19  20 km
Trofeo Ravasio 13/7/19  54 km</t>
  </si>
  <si>
    <t>Trail
Val Cenedola
21/7/19</t>
  </si>
  <si>
    <t>Summer Trail
Sala Baganza
15/9/19</t>
  </si>
  <si>
    <t>Winter
Tarsogno
10/11/19</t>
  </si>
  <si>
    <r>
      <t xml:space="preserve">Cima Tauffi Trail 60 km - Fanano (Mo) - </t>
    </r>
    <r>
      <rPr>
        <b/>
        <sz val="11"/>
        <color indexed="8"/>
        <rFont val="Times New Roman"/>
        <family val="1"/>
      </rPr>
      <t>PRIMA assoluta</t>
    </r>
  </si>
  <si>
    <t>Morfasso Trail 27/1/19  20 km
Ferriere Trail 27/7/19  20 km</t>
  </si>
  <si>
    <t>6 Ore Pastrengo 2/2/19  38 km
Maremontana 31/3/19  60 km
Porte di Pietra 18/5/19  72 km
Lavaredo Ultra trail 28/6/19  121 km
Ferriere Trail 27/7/19  31 km</t>
  </si>
  <si>
    <t>Abbots Way The Shot Staffetta a 4 - da Pontremoli a Bobbio - 3^ squadra assoluta
Pizzigoni Maura - Trombi Nicola - Fontana Nicholas</t>
  </si>
  <si>
    <t>Trail della Val Cenedola 23 km - Bore - terza donna assoluta</t>
  </si>
  <si>
    <t>Mozzafiato Trail a Canobbio (VB) 37 km - terza donna assoluta</t>
  </si>
  <si>
    <t>Brenta Trail 7/9/19  45 km</t>
  </si>
  <si>
    <t>Morfasso Trail 27/1/19  20 km
Trail della Pietra 8/9/19  13 km</t>
  </si>
  <si>
    <t>Valtolla Trail 19/5/19  25 km
Ventasso Ecomaratona 14/7/19  43 km
Monterosa Trail 27/7/10  40 km
Trail della Pietra 8/9/19  22 km</t>
  </si>
  <si>
    <t>Scuron Night Trail 22/6/2019  21 km
Trail Ventasso 14/7/19  22 km
Ferriere Trail 27/7/19  20 km
Alpicella Trail 4/8/19  14 km
Eco Valdarda 15/8/19  25 km
Trail della Pietra 8/9/19  13 km</t>
  </si>
  <si>
    <t>Scaldagambe trail 20/1/19  30 km
Trail Cortona 17/2/19  24 km
Ultrabericus 16/3/19  65 km
Montanaro Trail 15/9/19  24 km</t>
  </si>
  <si>
    <r>
      <t xml:space="preserve">Montanaro Trail 58 km - San Marcello Pistoiese - </t>
    </r>
    <r>
      <rPr>
        <b/>
        <sz val="11"/>
        <color indexed="8"/>
        <rFont val="Times New Roman"/>
        <family val="1"/>
      </rPr>
      <t>PRIMA assoluta</t>
    </r>
  </si>
  <si>
    <t>COLOMBI PAOLO</t>
  </si>
  <si>
    <t>RUSCETTA FRANCESCO</t>
  </si>
  <si>
    <t>Montalbano EcoTrail 24/3/19  19 km
Adamello trail 22/9/19  30 km</t>
  </si>
  <si>
    <t>Monterosa Trail 27/7/10  40 km
Trail della Pietra 8/9/19  22 km
Adamello Ultra 20/9/19  165 km</t>
  </si>
  <si>
    <t>Trail della Pietra 8/9/19  22 km
Adamello Ultra 20/9/19  165 km</t>
  </si>
  <si>
    <t>Trail vari
29/9/19</t>
  </si>
  <si>
    <t>RIGOLINI MORENO</t>
  </si>
  <si>
    <t>Arquato Trail a Castell'Arquato (PC) 22 km - terza donna assoluta</t>
  </si>
  <si>
    <r>
      <t xml:space="preserve">Brunello Crossing Trail 14 km - Montalcino (SI) - </t>
    </r>
    <r>
      <rPr>
        <b/>
        <sz val="11"/>
        <color indexed="8"/>
        <rFont val="Times New Roman"/>
        <family val="1"/>
      </rPr>
      <t>PRIMO assoluto</t>
    </r>
  </si>
  <si>
    <t>Scaldagambe Trail 30 km - Carvico (BG) - 3^ assoluta</t>
  </si>
  <si>
    <t>Tartufo e Sestri Lev. Courm.
5-6/10/19</t>
  </si>
  <si>
    <t>Venice Trail 13/4/19  16 km
Delicious Trail 21/9/19  24 km
CMP Trail 6/10/19  19 km</t>
  </si>
  <si>
    <t>Ecomaratona Ventasso 14/7/19  43 km
Stelvio Marathon 15/6/19  42 km
Ecomaratona Chianti 20/10/19  42 km</t>
  </si>
  <si>
    <t>Scaldagambe trail 20/1/19  30 km
CMP Trail Imperia 27/1/19  30 km
Trail Cortona 17/2/19  24 km
Aim Energy Trail 24/2/19  20 km
Trail Monte Maggiore 3/3/19  22 km
EcoTrail Firenze 30/3/19  43 km
Bassa Via del Garda 6/4/19 25 km
Elba Trail 19/5/19  23 km
Trail Oasi Zegna 9/6/19  31 km
Golfo dei Poeti 23/6/19  28 km
Half CroTrail 7/7/19  24 km
Cima Tauffi 20/7/19  35 km
Mozzafiato Trail 4/8/19  26 km
Monviso Trail 1/9/19  24 km
Montanaro Trail 15/9/19  24 km
Piglione Trail 20/10/19  30 km</t>
  </si>
  <si>
    <t>Ecomaratona Chianti 20/10/19  21 km</t>
  </si>
  <si>
    <t>CARNEVALI ANDREA</t>
  </si>
  <si>
    <t>Ecomaratona Chianti 20/10/19  13 km</t>
  </si>
  <si>
    <r>
      <t xml:space="preserve">Piglione Trail 30 km - San Rocco in Turrite (Lu) - </t>
    </r>
    <r>
      <rPr>
        <b/>
        <sz val="11"/>
        <color indexed="8"/>
        <rFont val="Times New Roman"/>
        <family val="1"/>
      </rPr>
      <t>PRIMA assoluta</t>
    </r>
  </si>
  <si>
    <t>CISOTTO SERGIO</t>
  </si>
  <si>
    <t>Ventasso Ecomaratona 14/7/19  43 km</t>
  </si>
  <si>
    <t>SCAFFARDI MARIAROSA</t>
  </si>
  <si>
    <t>KOVALEVA EVGENIYA</t>
  </si>
  <si>
    <t>SALAS MORA MARIA PAULA</t>
  </si>
  <si>
    <t>RABONI VERUSKA</t>
  </si>
  <si>
    <t>Scaldagambe trail 20/1/19  30 km
CMP Trail Imperia 27/1/19  30 km
Trail Cortona 17/2/19  45 km
Aim Energy Trail 24/2/19  51 km
Eco Monte Maggiore 3/3/19  43 km
EcoTrail Firenze 30/3/19  80 km
Bassa Via del Garda 6/4/19 75 km
Tuscany Cross.100M 26/4/19  161 km
Elba Trail 19/5/19  45 km
Trail Oasi Zegna 9/6/19  31 km
Golfo dei Poeti 23/6/19  48 km
CroTrail 7/7/19  48 km
Cima Tauffi 20/7/19  60 km
Mozzafiato Trail 4/8/19  37 km
Monviso Trail 1/9/19  43 km
Montanaro Trail 15/9/19  58 km
Piglione Trail 20/10/19  30 km
Trail della Calvana 10/11/19  30 km</t>
  </si>
  <si>
    <t>Trail della Calvana 30 km - Prato - seconda donna</t>
  </si>
  <si>
    <t>VINCITORI del Circuito Trail Running Parma a squadre</t>
  </si>
  <si>
    <t>Sacred Forest 12/5/2019  24 km
Ferriere Trail 27/7/19  31 km
Fonti del Secchia 25/8/19  19 km
Montanaro Trail 15/9/19  24 km</t>
  </si>
  <si>
    <t>Eridano Trail
Casalmagg.
17/11/19</t>
  </si>
  <si>
    <t>REGGIANI MORGAN</t>
  </si>
  <si>
    <t>Montalbano EcoTrail 24/3/19  19 km
Trail della Riva 6/4/19  34 km
Trail Formentera 1/6/19  21 km
Monte Chaberton 30/6/19  26 km
Schlern Skyrace 13/7/19  36 km
Vigolana Trail 4/8/19  20 km
Adamello trail 22/9/19  30 km
Trail del Cinghiale 23/11/19  30 km</t>
  </si>
  <si>
    <t>aggiornamento del 24/11/19</t>
  </si>
  <si>
    <t>Tartufo Trail 51 km - Calestano PR - seconda donna assoluta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</si>
</sst>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mmm\-yyyy"/>
  </numFmts>
  <fonts count="5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6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26"/>
      <color indexed="56"/>
      <name val="Cambria"/>
      <family val="1"/>
    </font>
    <font>
      <b/>
      <sz val="20"/>
      <color indexed="56"/>
      <name val="Cambria"/>
      <family val="1"/>
    </font>
    <font>
      <sz val="8"/>
      <name val="Tahoma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2"/>
    </font>
    <font>
      <b/>
      <sz val="16"/>
      <color theme="1"/>
      <name val="Times New Roman"/>
      <family val="2"/>
    </font>
    <font>
      <b/>
      <sz val="26"/>
      <color rgb="FF002060"/>
      <name val="Cambria"/>
      <family val="1"/>
    </font>
    <font>
      <b/>
      <sz val="20"/>
      <color rgb="FF002060"/>
      <name val="Cambria"/>
      <family val="1"/>
    </font>
    <font>
      <sz val="12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6" fillId="1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56" fillId="0" borderId="10" xfId="0" applyFont="1" applyBorder="1" applyAlignment="1">
      <alignment/>
    </xf>
    <xf numFmtId="0" fontId="56" fillId="35" borderId="10" xfId="0" applyFont="1" applyFill="1" applyBorder="1" applyAlignment="1">
      <alignment/>
    </xf>
    <xf numFmtId="14" fontId="0" fillId="0" borderId="0" xfId="0" applyNumberForma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8" fillId="34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82</xdr:row>
      <xdr:rowOff>85725</xdr:rowOff>
    </xdr:from>
    <xdr:to>
      <xdr:col>7</xdr:col>
      <xdr:colOff>514350</xdr:colOff>
      <xdr:row>94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1708725"/>
          <a:ext cx="2438400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390525</xdr:colOff>
      <xdr:row>0</xdr:row>
      <xdr:rowOff>47625</xdr:rowOff>
    </xdr:from>
    <xdr:to>
      <xdr:col>32</xdr:col>
      <xdr:colOff>600075</xdr:colOff>
      <xdr:row>0</xdr:row>
      <xdr:rowOff>838200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31875" y="47625"/>
          <a:ext cx="32575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5" sqref="E5"/>
    </sheetView>
  </sheetViews>
  <sheetFormatPr defaultColWidth="9.140625" defaultRowHeight="15"/>
  <cols>
    <col min="1" max="1" width="7.7109375" style="3" customWidth="1"/>
    <col min="2" max="2" width="33.00390625" style="1" customWidth="1"/>
    <col min="3" max="3" width="10.00390625" style="3" bestFit="1" customWidth="1"/>
    <col min="4" max="4" width="9.8515625" style="3" bestFit="1" customWidth="1"/>
    <col min="5" max="6" width="11.140625" style="3" customWidth="1"/>
    <col min="7" max="7" width="13.00390625" style="28" customWidth="1"/>
    <col min="8" max="22" width="13.8515625" style="28" customWidth="1"/>
    <col min="23" max="23" width="39.28125" style="3" customWidth="1"/>
    <col min="24" max="25" width="9.140625" style="3" customWidth="1"/>
    <col min="26" max="26" width="20.140625" style="3" bestFit="1" customWidth="1"/>
    <col min="27" max="16384" width="9.140625" style="1" customWidth="1"/>
  </cols>
  <sheetData>
    <row r="1" spans="1:27" ht="75.75">
      <c r="A1" s="23" t="s">
        <v>54</v>
      </c>
      <c r="B1" s="24"/>
      <c r="C1" s="25"/>
      <c r="D1" s="25"/>
      <c r="E1" s="25"/>
      <c r="F1" s="25"/>
      <c r="G1" s="26"/>
      <c r="H1" s="26" t="s">
        <v>6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5"/>
      <c r="X1" s="25"/>
      <c r="Y1" s="25"/>
      <c r="Z1" s="47"/>
      <c r="AA1" s="25"/>
    </row>
    <row r="2" spans="1:26" s="36" customFormat="1" ht="20.25">
      <c r="A2" s="31"/>
      <c r="B2" s="32" t="s">
        <v>55</v>
      </c>
      <c r="C2" s="33"/>
      <c r="D2" s="34"/>
      <c r="E2" s="34"/>
      <c r="F2" s="35"/>
      <c r="G2" s="35" t="s">
        <v>168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2"/>
      <c r="X2" s="42"/>
      <c r="Y2" s="44"/>
      <c r="Z2" s="33"/>
    </row>
    <row r="3" spans="1:26" ht="30" customHeight="1">
      <c r="A3" s="29"/>
      <c r="B3" s="41" t="s">
        <v>56</v>
      </c>
      <c r="H3" s="21"/>
      <c r="M3" s="40"/>
      <c r="Z3" s="48"/>
    </row>
    <row r="4" spans="1:26" s="5" customFormat="1" ht="51" customHeight="1">
      <c r="A4" s="2" t="s">
        <v>5</v>
      </c>
      <c r="B4" s="27" t="s">
        <v>2</v>
      </c>
      <c r="C4" s="2" t="s">
        <v>4</v>
      </c>
      <c r="D4" s="4" t="s">
        <v>13</v>
      </c>
      <c r="E4" s="40" t="s">
        <v>57</v>
      </c>
      <c r="F4" s="40" t="s">
        <v>58</v>
      </c>
      <c r="G4" s="40" t="s">
        <v>84</v>
      </c>
      <c r="H4" s="40" t="s">
        <v>59</v>
      </c>
      <c r="I4" s="40" t="s">
        <v>60</v>
      </c>
      <c r="J4" s="40" t="s">
        <v>61</v>
      </c>
      <c r="K4" s="40" t="s">
        <v>99</v>
      </c>
      <c r="L4" s="40" t="s">
        <v>62</v>
      </c>
      <c r="M4" s="40" t="s">
        <v>66</v>
      </c>
      <c r="N4" s="40" t="s">
        <v>64</v>
      </c>
      <c r="O4" s="40" t="s">
        <v>63</v>
      </c>
      <c r="P4" s="40" t="s">
        <v>65</v>
      </c>
      <c r="Q4" s="40" t="s">
        <v>122</v>
      </c>
      <c r="R4" s="40" t="s">
        <v>123</v>
      </c>
      <c r="S4" s="40" t="s">
        <v>142</v>
      </c>
      <c r="T4" s="40" t="s">
        <v>147</v>
      </c>
      <c r="U4" s="40" t="s">
        <v>124</v>
      </c>
      <c r="V4" s="40" t="s">
        <v>165</v>
      </c>
      <c r="W4" s="6" t="s">
        <v>25</v>
      </c>
      <c r="X4" s="39" t="s">
        <v>37</v>
      </c>
      <c r="Y4" s="39" t="s">
        <v>38</v>
      </c>
      <c r="Z4" s="27" t="s">
        <v>40</v>
      </c>
    </row>
    <row r="5" spans="1:26" s="12" customFormat="1" ht="283.5">
      <c r="A5" s="7">
        <v>1</v>
      </c>
      <c r="B5" s="16" t="s">
        <v>27</v>
      </c>
      <c r="C5" s="9">
        <f aca="true" t="shared" si="0" ref="C5:C36">SUM(E5:V5)+X5</f>
        <v>1335</v>
      </c>
      <c r="D5" s="7">
        <f aca="true" t="shared" si="1" ref="D5:D36">COUNTA(E5:V5)+Y5</f>
        <v>29</v>
      </c>
      <c r="E5" s="17">
        <v>21</v>
      </c>
      <c r="F5" s="10">
        <v>24</v>
      </c>
      <c r="G5" s="7">
        <v>44</v>
      </c>
      <c r="H5" s="7">
        <v>22</v>
      </c>
      <c r="I5" s="7">
        <v>23</v>
      </c>
      <c r="J5" s="7"/>
      <c r="K5" s="7"/>
      <c r="L5" s="7">
        <v>36</v>
      </c>
      <c r="M5" s="7">
        <v>102</v>
      </c>
      <c r="N5" s="7"/>
      <c r="O5" s="7">
        <v>21</v>
      </c>
      <c r="P5" s="7">
        <v>21</v>
      </c>
      <c r="Q5" s="7"/>
      <c r="R5" s="7"/>
      <c r="S5" s="7">
        <v>24</v>
      </c>
      <c r="T5" s="7">
        <v>52</v>
      </c>
      <c r="U5" s="7"/>
      <c r="V5" s="7"/>
      <c r="W5" s="11" t="s">
        <v>161</v>
      </c>
      <c r="X5" s="38">
        <f>30+30+45+51+43+80+75+161+45+31+48+48+60+37+43+58+30+30</f>
        <v>945</v>
      </c>
      <c r="Y5" s="38">
        <v>18</v>
      </c>
      <c r="Z5" s="49"/>
    </row>
    <row r="6" spans="1:26" s="12" customFormat="1" ht="252">
      <c r="A6" s="7">
        <v>2</v>
      </c>
      <c r="B6" s="15" t="s">
        <v>28</v>
      </c>
      <c r="C6" s="9">
        <f t="shared" si="0"/>
        <v>668</v>
      </c>
      <c r="D6" s="7">
        <f t="shared" si="1"/>
        <v>25</v>
      </c>
      <c r="E6" s="17">
        <v>21</v>
      </c>
      <c r="F6" s="10"/>
      <c r="G6" s="7">
        <v>23</v>
      </c>
      <c r="H6" s="7"/>
      <c r="I6" s="7">
        <v>23</v>
      </c>
      <c r="J6" s="7"/>
      <c r="K6" s="7"/>
      <c r="L6" s="7">
        <v>36</v>
      </c>
      <c r="M6" s="7">
        <v>32</v>
      </c>
      <c r="N6" s="7"/>
      <c r="O6" s="7">
        <v>21</v>
      </c>
      <c r="P6" s="7">
        <v>21</v>
      </c>
      <c r="Q6" s="7"/>
      <c r="R6" s="7"/>
      <c r="S6" s="7">
        <v>24</v>
      </c>
      <c r="T6" s="7">
        <v>28</v>
      </c>
      <c r="U6" s="7"/>
      <c r="V6" s="7"/>
      <c r="W6" s="11" t="s">
        <v>150</v>
      </c>
      <c r="X6" s="38">
        <f>30+30+24+20+22+43+25+23+31+28+24+35+26+24+24+30</f>
        <v>439</v>
      </c>
      <c r="Y6" s="38">
        <v>16</v>
      </c>
      <c r="Z6" s="7"/>
    </row>
    <row r="7" spans="1:26" s="12" customFormat="1" ht="78.75">
      <c r="A7" s="7">
        <v>3</v>
      </c>
      <c r="B7" s="15" t="s">
        <v>44</v>
      </c>
      <c r="C7" s="9">
        <f t="shared" si="0"/>
        <v>450</v>
      </c>
      <c r="D7" s="7">
        <f t="shared" si="1"/>
        <v>10</v>
      </c>
      <c r="E7" s="17"/>
      <c r="F7" s="17"/>
      <c r="G7" s="7"/>
      <c r="H7" s="7">
        <v>22</v>
      </c>
      <c r="I7" s="7">
        <v>23</v>
      </c>
      <c r="J7" s="7">
        <v>34</v>
      </c>
      <c r="K7" s="7"/>
      <c r="L7" s="7"/>
      <c r="M7" s="7"/>
      <c r="N7" s="7"/>
      <c r="O7" s="7"/>
      <c r="P7" s="7"/>
      <c r="Q7" s="7"/>
      <c r="R7" s="7">
        <v>21</v>
      </c>
      <c r="S7" s="7"/>
      <c r="T7" s="7">
        <v>28</v>
      </c>
      <c r="U7" s="7"/>
      <c r="V7" s="7"/>
      <c r="W7" s="11" t="s">
        <v>127</v>
      </c>
      <c r="X7" s="38">
        <f>38+72+121+60+31</f>
        <v>322</v>
      </c>
      <c r="Y7" s="38">
        <v>5</v>
      </c>
      <c r="Z7" s="7"/>
    </row>
    <row r="8" spans="1:26" s="12" customFormat="1" ht="63">
      <c r="A8" s="7">
        <v>4</v>
      </c>
      <c r="B8" s="13" t="s">
        <v>1</v>
      </c>
      <c r="C8" s="9">
        <f t="shared" si="0"/>
        <v>419</v>
      </c>
      <c r="D8" s="7">
        <f t="shared" si="1"/>
        <v>16</v>
      </c>
      <c r="E8" s="7"/>
      <c r="F8" s="7"/>
      <c r="G8" s="7"/>
      <c r="H8" s="7"/>
      <c r="I8" s="7">
        <v>23</v>
      </c>
      <c r="J8" s="7">
        <v>34</v>
      </c>
      <c r="K8" s="7">
        <v>22</v>
      </c>
      <c r="L8" s="7">
        <v>36</v>
      </c>
      <c r="M8" s="7">
        <v>32</v>
      </c>
      <c r="N8" s="7">
        <v>17</v>
      </c>
      <c r="O8" s="7">
        <v>21</v>
      </c>
      <c r="P8" s="7">
        <v>21</v>
      </c>
      <c r="Q8" s="7">
        <v>23</v>
      </c>
      <c r="R8" s="7">
        <v>21</v>
      </c>
      <c r="S8" s="7">
        <v>22</v>
      </c>
      <c r="T8" s="7"/>
      <c r="U8" s="7">
        <v>17</v>
      </c>
      <c r="V8" s="7"/>
      <c r="W8" s="11" t="s">
        <v>133</v>
      </c>
      <c r="X8" s="38">
        <f>25+43+40+22</f>
        <v>130</v>
      </c>
      <c r="Y8" s="38">
        <v>4</v>
      </c>
      <c r="Z8" s="51"/>
    </row>
    <row r="9" spans="1:26" s="12" customFormat="1" ht="31.5">
      <c r="A9" s="7">
        <v>5</v>
      </c>
      <c r="B9" s="16" t="s">
        <v>43</v>
      </c>
      <c r="C9" s="9">
        <f t="shared" si="0"/>
        <v>343</v>
      </c>
      <c r="D9" s="7">
        <f t="shared" si="1"/>
        <v>15</v>
      </c>
      <c r="E9" s="17"/>
      <c r="F9" s="17"/>
      <c r="G9" s="7">
        <v>23</v>
      </c>
      <c r="H9" s="7"/>
      <c r="I9" s="7">
        <v>23</v>
      </c>
      <c r="J9" s="7">
        <v>34</v>
      </c>
      <c r="K9" s="7">
        <v>22</v>
      </c>
      <c r="L9" s="7">
        <v>23</v>
      </c>
      <c r="M9" s="7">
        <v>32</v>
      </c>
      <c r="N9" s="7"/>
      <c r="O9" s="7"/>
      <c r="P9" s="7">
        <v>21</v>
      </c>
      <c r="Q9" s="7">
        <v>23</v>
      </c>
      <c r="R9" s="7">
        <v>21</v>
      </c>
      <c r="S9" s="7">
        <v>22</v>
      </c>
      <c r="T9" s="7">
        <v>28</v>
      </c>
      <c r="U9" s="7">
        <v>17</v>
      </c>
      <c r="V9" s="7">
        <v>14</v>
      </c>
      <c r="W9" s="11" t="s">
        <v>126</v>
      </c>
      <c r="X9" s="38">
        <f>20+20</f>
        <v>40</v>
      </c>
      <c r="Y9" s="38">
        <v>2</v>
      </c>
      <c r="Z9" s="49"/>
    </row>
    <row r="10" spans="1:26" s="12" customFormat="1" ht="47.25">
      <c r="A10" s="7">
        <v>6</v>
      </c>
      <c r="B10" s="13" t="s">
        <v>7</v>
      </c>
      <c r="C10" s="9">
        <f t="shared" si="0"/>
        <v>339</v>
      </c>
      <c r="D10" s="7">
        <f t="shared" si="1"/>
        <v>8</v>
      </c>
      <c r="E10" s="10"/>
      <c r="F10" s="10">
        <v>24</v>
      </c>
      <c r="G10" s="7">
        <v>23</v>
      </c>
      <c r="H10" s="7"/>
      <c r="I10" s="7"/>
      <c r="J10" s="7"/>
      <c r="K10" s="7"/>
      <c r="L10" s="7">
        <v>36</v>
      </c>
      <c r="M10" s="7"/>
      <c r="N10" s="7"/>
      <c r="O10" s="7"/>
      <c r="P10" s="7">
        <v>12</v>
      </c>
      <c r="Q10" s="7"/>
      <c r="R10" s="7"/>
      <c r="S10" s="7"/>
      <c r="T10" s="7"/>
      <c r="U10" s="7">
        <v>17</v>
      </c>
      <c r="V10" s="7"/>
      <c r="W10" s="11" t="s">
        <v>140</v>
      </c>
      <c r="X10" s="38">
        <f>40+22+165</f>
        <v>227</v>
      </c>
      <c r="Y10" s="38">
        <v>3</v>
      </c>
      <c r="Z10" s="49"/>
    </row>
    <row r="11" spans="1:26" s="12" customFormat="1" ht="15.75">
      <c r="A11" s="7">
        <v>7</v>
      </c>
      <c r="B11" s="15" t="s">
        <v>53</v>
      </c>
      <c r="C11" s="9">
        <f t="shared" si="0"/>
        <v>321</v>
      </c>
      <c r="D11" s="7">
        <f t="shared" si="1"/>
        <v>15</v>
      </c>
      <c r="E11" s="17"/>
      <c r="F11" s="17">
        <v>15</v>
      </c>
      <c r="G11" s="7"/>
      <c r="H11" s="7">
        <v>22</v>
      </c>
      <c r="I11" s="7">
        <v>23</v>
      </c>
      <c r="J11" s="7">
        <v>30</v>
      </c>
      <c r="K11" s="7">
        <v>22</v>
      </c>
      <c r="L11" s="7">
        <v>23</v>
      </c>
      <c r="M11" s="7">
        <v>32</v>
      </c>
      <c r="N11" s="7">
        <v>17</v>
      </c>
      <c r="O11" s="7">
        <v>21</v>
      </c>
      <c r="P11" s="7">
        <v>21</v>
      </c>
      <c r="Q11" s="7"/>
      <c r="R11" s="7">
        <v>21</v>
      </c>
      <c r="S11" s="7">
        <v>22</v>
      </c>
      <c r="T11" s="7"/>
      <c r="U11" s="7">
        <v>17</v>
      </c>
      <c r="V11" s="7">
        <v>14</v>
      </c>
      <c r="W11" s="11" t="s">
        <v>151</v>
      </c>
      <c r="X11" s="38">
        <v>21</v>
      </c>
      <c r="Y11" s="38">
        <v>1</v>
      </c>
      <c r="Z11" s="7" t="s">
        <v>41</v>
      </c>
    </row>
    <row r="12" spans="1:26" s="12" customFormat="1" ht="15.75">
      <c r="A12" s="7">
        <v>8</v>
      </c>
      <c r="B12" s="15" t="s">
        <v>14</v>
      </c>
      <c r="C12" s="9">
        <f t="shared" si="0"/>
        <v>295</v>
      </c>
      <c r="D12" s="7">
        <f t="shared" si="1"/>
        <v>13</v>
      </c>
      <c r="E12" s="17"/>
      <c r="F12" s="17">
        <v>24</v>
      </c>
      <c r="G12" s="7"/>
      <c r="H12" s="7">
        <v>22</v>
      </c>
      <c r="I12" s="7">
        <v>23</v>
      </c>
      <c r="J12" s="7">
        <v>34</v>
      </c>
      <c r="K12" s="7">
        <v>22</v>
      </c>
      <c r="L12" s="7">
        <v>36</v>
      </c>
      <c r="M12" s="7"/>
      <c r="N12" s="7">
        <v>17</v>
      </c>
      <c r="O12" s="7">
        <v>21</v>
      </c>
      <c r="P12" s="7">
        <v>21</v>
      </c>
      <c r="Q12" s="7">
        <v>23</v>
      </c>
      <c r="R12" s="7">
        <v>21</v>
      </c>
      <c r="S12" s="7"/>
      <c r="T12" s="7"/>
      <c r="U12" s="7">
        <v>17</v>
      </c>
      <c r="V12" s="7">
        <v>14</v>
      </c>
      <c r="W12" s="11"/>
      <c r="X12" s="38"/>
      <c r="Y12" s="38"/>
      <c r="Z12" s="7"/>
    </row>
    <row r="13" spans="1:26" s="12" customFormat="1" ht="126">
      <c r="A13" s="7">
        <v>9</v>
      </c>
      <c r="B13" s="15" t="s">
        <v>23</v>
      </c>
      <c r="C13" s="9">
        <f>SUM(E13:V13)+X13</f>
        <v>294</v>
      </c>
      <c r="D13" s="7">
        <f>COUNTA(E13:V13)+Y13</f>
        <v>12</v>
      </c>
      <c r="E13" s="17"/>
      <c r="F13" s="17">
        <v>24</v>
      </c>
      <c r="G13" s="7"/>
      <c r="H13" s="7">
        <v>22</v>
      </c>
      <c r="I13" s="7"/>
      <c r="J13" s="7"/>
      <c r="K13" s="7"/>
      <c r="L13" s="7"/>
      <c r="M13" s="7"/>
      <c r="N13" s="7"/>
      <c r="O13" s="7">
        <v>10</v>
      </c>
      <c r="P13" s="7"/>
      <c r="Q13" s="7"/>
      <c r="R13" s="7"/>
      <c r="S13" s="7"/>
      <c r="T13" s="7">
        <v>22</v>
      </c>
      <c r="U13" s="7"/>
      <c r="V13" s="7"/>
      <c r="W13" s="11" t="s">
        <v>167</v>
      </c>
      <c r="X13" s="38">
        <f>19+34+21+26+36+20+30+30</f>
        <v>216</v>
      </c>
      <c r="Y13" s="38">
        <v>8</v>
      </c>
      <c r="Z13" s="7"/>
    </row>
    <row r="14" spans="1:26" s="12" customFormat="1" ht="15.75">
      <c r="A14" s="7">
        <v>10</v>
      </c>
      <c r="B14" s="15" t="s">
        <v>52</v>
      </c>
      <c r="C14" s="9">
        <f t="shared" si="0"/>
        <v>292</v>
      </c>
      <c r="D14" s="7">
        <f t="shared" si="1"/>
        <v>13</v>
      </c>
      <c r="E14" s="17"/>
      <c r="F14" s="17">
        <v>24</v>
      </c>
      <c r="G14" s="7"/>
      <c r="H14" s="7">
        <v>22</v>
      </c>
      <c r="I14" s="7">
        <v>23</v>
      </c>
      <c r="J14" s="7">
        <v>30</v>
      </c>
      <c r="K14" s="7">
        <v>22</v>
      </c>
      <c r="L14" s="7">
        <v>23</v>
      </c>
      <c r="M14" s="7">
        <v>32</v>
      </c>
      <c r="N14" s="7"/>
      <c r="O14" s="7">
        <v>21</v>
      </c>
      <c r="P14" s="7">
        <v>21</v>
      </c>
      <c r="Q14" s="7"/>
      <c r="R14" s="7"/>
      <c r="S14" s="7">
        <v>22</v>
      </c>
      <c r="T14" s="7"/>
      <c r="U14" s="7">
        <v>17</v>
      </c>
      <c r="V14" s="7">
        <v>14</v>
      </c>
      <c r="W14" s="11" t="s">
        <v>151</v>
      </c>
      <c r="X14" s="38">
        <v>21</v>
      </c>
      <c r="Y14" s="38">
        <v>1</v>
      </c>
      <c r="Z14" s="7" t="s">
        <v>41</v>
      </c>
    </row>
    <row r="15" spans="1:26" s="12" customFormat="1" ht="94.5">
      <c r="A15" s="7">
        <v>11</v>
      </c>
      <c r="B15" s="16" t="s">
        <v>24</v>
      </c>
      <c r="C15" s="9">
        <f t="shared" si="0"/>
        <v>281</v>
      </c>
      <c r="D15" s="7">
        <f t="shared" si="1"/>
        <v>17</v>
      </c>
      <c r="E15" s="17"/>
      <c r="F15" s="17"/>
      <c r="G15" s="7"/>
      <c r="H15" s="7"/>
      <c r="I15" s="7">
        <v>11</v>
      </c>
      <c r="J15" s="7">
        <v>34</v>
      </c>
      <c r="K15" s="7"/>
      <c r="L15" s="7"/>
      <c r="M15" s="7"/>
      <c r="N15" s="7">
        <v>11</v>
      </c>
      <c r="O15" s="7">
        <v>10</v>
      </c>
      <c r="P15" s="7">
        <v>12</v>
      </c>
      <c r="Q15" s="7">
        <v>12</v>
      </c>
      <c r="R15" s="7">
        <v>11</v>
      </c>
      <c r="S15" s="7">
        <v>22</v>
      </c>
      <c r="T15" s="7">
        <v>17</v>
      </c>
      <c r="U15" s="7">
        <v>12</v>
      </c>
      <c r="V15" s="7">
        <v>14</v>
      </c>
      <c r="W15" s="11" t="s">
        <v>134</v>
      </c>
      <c r="X15" s="38">
        <f>21+22+20+14+25+13</f>
        <v>115</v>
      </c>
      <c r="Y15" s="38">
        <v>6</v>
      </c>
      <c r="Z15" s="49"/>
    </row>
    <row r="16" spans="1:26" s="12" customFormat="1" ht="31.5">
      <c r="A16" s="7">
        <v>12</v>
      </c>
      <c r="B16" s="15" t="s">
        <v>10</v>
      </c>
      <c r="C16" s="9">
        <f t="shared" si="0"/>
        <v>235</v>
      </c>
      <c r="D16" s="7">
        <f t="shared" si="1"/>
        <v>4</v>
      </c>
      <c r="E16" s="17"/>
      <c r="F16" s="17"/>
      <c r="G16" s="7"/>
      <c r="H16" s="7"/>
      <c r="I16" s="7"/>
      <c r="J16" s="7"/>
      <c r="K16" s="7"/>
      <c r="L16" s="7">
        <v>36</v>
      </c>
      <c r="M16" s="7"/>
      <c r="N16" s="7"/>
      <c r="O16" s="7"/>
      <c r="P16" s="7">
        <v>12</v>
      </c>
      <c r="Q16" s="7"/>
      <c r="R16" s="7"/>
      <c r="S16" s="7"/>
      <c r="T16" s="7"/>
      <c r="U16" s="7"/>
      <c r="V16" s="7"/>
      <c r="W16" s="11" t="s">
        <v>141</v>
      </c>
      <c r="X16" s="38">
        <f>22+165</f>
        <v>187</v>
      </c>
      <c r="Y16" s="38">
        <v>2</v>
      </c>
      <c r="Z16" s="7"/>
    </row>
    <row r="17" spans="1:26" s="12" customFormat="1" ht="15.75">
      <c r="A17" s="7">
        <v>13</v>
      </c>
      <c r="B17" s="13" t="s">
        <v>9</v>
      </c>
      <c r="C17" s="9">
        <f t="shared" si="0"/>
        <v>211</v>
      </c>
      <c r="D17" s="7">
        <f t="shared" si="1"/>
        <v>10</v>
      </c>
      <c r="E17" s="17"/>
      <c r="F17" s="17">
        <v>15</v>
      </c>
      <c r="G17" s="7"/>
      <c r="H17" s="7"/>
      <c r="I17" s="7"/>
      <c r="J17" s="7"/>
      <c r="K17" s="7"/>
      <c r="L17" s="7">
        <v>36</v>
      </c>
      <c r="M17" s="7"/>
      <c r="N17" s="7">
        <v>17</v>
      </c>
      <c r="O17" s="7">
        <v>21</v>
      </c>
      <c r="P17" s="7">
        <v>21</v>
      </c>
      <c r="Q17" s="7">
        <v>23</v>
      </c>
      <c r="R17" s="7">
        <v>21</v>
      </c>
      <c r="S17" s="7"/>
      <c r="T17" s="7"/>
      <c r="U17" s="7">
        <v>17</v>
      </c>
      <c r="V17" s="7">
        <v>14</v>
      </c>
      <c r="W17" s="7" t="s">
        <v>118</v>
      </c>
      <c r="X17" s="38">
        <v>26</v>
      </c>
      <c r="Y17" s="38">
        <v>1</v>
      </c>
      <c r="Z17" s="51"/>
    </row>
    <row r="18" spans="1:26" s="12" customFormat="1" ht="15.75">
      <c r="A18" s="7">
        <v>14</v>
      </c>
      <c r="B18" s="16" t="s">
        <v>16</v>
      </c>
      <c r="C18" s="9">
        <f t="shared" si="0"/>
        <v>199</v>
      </c>
      <c r="D18" s="7">
        <f t="shared" si="1"/>
        <v>10</v>
      </c>
      <c r="E18" s="17"/>
      <c r="F18" s="17">
        <v>15</v>
      </c>
      <c r="G18" s="7"/>
      <c r="H18" s="7">
        <v>22</v>
      </c>
      <c r="I18" s="7">
        <v>11</v>
      </c>
      <c r="J18" s="7"/>
      <c r="K18" s="7"/>
      <c r="L18" s="7">
        <v>36</v>
      </c>
      <c r="M18" s="7"/>
      <c r="N18" s="7">
        <v>17</v>
      </c>
      <c r="O18" s="7">
        <v>21</v>
      </c>
      <c r="P18" s="7">
        <v>21</v>
      </c>
      <c r="Q18" s="7">
        <v>23</v>
      </c>
      <c r="R18" s="7">
        <v>21</v>
      </c>
      <c r="S18" s="7"/>
      <c r="T18" s="7"/>
      <c r="U18" s="7">
        <v>12</v>
      </c>
      <c r="V18" s="7"/>
      <c r="W18" s="7"/>
      <c r="X18" s="38"/>
      <c r="Y18" s="38"/>
      <c r="Z18" s="49"/>
    </row>
    <row r="19" spans="1:26" s="12" customFormat="1" ht="63">
      <c r="A19" s="7">
        <v>15</v>
      </c>
      <c r="B19" s="15" t="s">
        <v>72</v>
      </c>
      <c r="C19" s="9">
        <f t="shared" si="0"/>
        <v>190</v>
      </c>
      <c r="D19" s="7">
        <f t="shared" si="1"/>
        <v>6</v>
      </c>
      <c r="E19" s="17"/>
      <c r="F19" s="17">
        <v>24</v>
      </c>
      <c r="G19" s="7"/>
      <c r="H19" s="7"/>
      <c r="I19" s="7"/>
      <c r="J19" s="7"/>
      <c r="K19" s="7"/>
      <c r="L19" s="7">
        <v>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11" t="s">
        <v>135</v>
      </c>
      <c r="X19" s="38">
        <f>30+24+65+24</f>
        <v>143</v>
      </c>
      <c r="Y19" s="38">
        <v>4</v>
      </c>
      <c r="Z19" s="7"/>
    </row>
    <row r="20" spans="1:26" s="12" customFormat="1" ht="63">
      <c r="A20" s="7">
        <v>16</v>
      </c>
      <c r="B20" s="15" t="s">
        <v>20</v>
      </c>
      <c r="C20" s="9">
        <f t="shared" si="0"/>
        <v>178</v>
      </c>
      <c r="D20" s="7">
        <f t="shared" si="1"/>
        <v>8</v>
      </c>
      <c r="E20" s="17"/>
      <c r="F20" s="17"/>
      <c r="G20" s="7"/>
      <c r="H20" s="7">
        <v>22</v>
      </c>
      <c r="I20" s="7">
        <v>23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18</v>
      </c>
      <c r="U20" s="7">
        <v>17</v>
      </c>
      <c r="V20" s="7"/>
      <c r="W20" s="11" t="s">
        <v>164</v>
      </c>
      <c r="X20" s="38">
        <f>24+31+19+24</f>
        <v>98</v>
      </c>
      <c r="Y20" s="38">
        <v>4</v>
      </c>
      <c r="Z20" s="7"/>
    </row>
    <row r="21" spans="1:26" s="12" customFormat="1" ht="31.5">
      <c r="A21" s="7">
        <v>17</v>
      </c>
      <c r="B21" s="14" t="s">
        <v>21</v>
      </c>
      <c r="C21" s="9">
        <f t="shared" si="0"/>
        <v>164</v>
      </c>
      <c r="D21" s="7">
        <f t="shared" si="1"/>
        <v>7</v>
      </c>
      <c r="E21" s="17"/>
      <c r="F21" s="17">
        <v>24</v>
      </c>
      <c r="G21" s="7"/>
      <c r="H21" s="7"/>
      <c r="I21" s="7"/>
      <c r="J21" s="7"/>
      <c r="K21" s="7"/>
      <c r="L21" s="7"/>
      <c r="M21" s="7"/>
      <c r="N21" s="7">
        <v>17</v>
      </c>
      <c r="O21" s="7">
        <v>10</v>
      </c>
      <c r="P21" s="7"/>
      <c r="Q21" s="7"/>
      <c r="R21" s="7"/>
      <c r="S21" s="7">
        <v>22</v>
      </c>
      <c r="T21" s="7"/>
      <c r="U21" s="7">
        <v>17</v>
      </c>
      <c r="V21" s="7"/>
      <c r="W21" s="11" t="s">
        <v>121</v>
      </c>
      <c r="X21" s="38">
        <f>20+54</f>
        <v>74</v>
      </c>
      <c r="Y21" s="38">
        <v>2</v>
      </c>
      <c r="Z21" s="10"/>
    </row>
    <row r="22" spans="1:26" s="12" customFormat="1" ht="15.75">
      <c r="A22" s="7">
        <v>18</v>
      </c>
      <c r="B22" s="15" t="s">
        <v>0</v>
      </c>
      <c r="C22" s="9">
        <f t="shared" si="0"/>
        <v>158</v>
      </c>
      <c r="D22" s="7">
        <f t="shared" si="1"/>
        <v>11</v>
      </c>
      <c r="E22" s="17"/>
      <c r="F22" s="17">
        <v>15</v>
      </c>
      <c r="G22" s="7"/>
      <c r="H22" s="7">
        <v>22</v>
      </c>
      <c r="I22" s="7">
        <v>11</v>
      </c>
      <c r="J22" s="7"/>
      <c r="K22" s="7">
        <v>22</v>
      </c>
      <c r="L22" s="7"/>
      <c r="M22" s="7"/>
      <c r="N22" s="7">
        <v>11</v>
      </c>
      <c r="O22" s="7">
        <v>10</v>
      </c>
      <c r="P22" s="7">
        <v>12</v>
      </c>
      <c r="Q22" s="7">
        <v>12</v>
      </c>
      <c r="R22" s="7">
        <v>11</v>
      </c>
      <c r="S22" s="7">
        <v>20</v>
      </c>
      <c r="T22" s="7"/>
      <c r="U22" s="7">
        <v>12</v>
      </c>
      <c r="V22" s="7"/>
      <c r="W22" s="11"/>
      <c r="X22" s="38"/>
      <c r="Y22" s="38"/>
      <c r="Z22" s="7" t="s">
        <v>41</v>
      </c>
    </row>
    <row r="23" spans="1:26" s="12" customFormat="1" ht="15.75">
      <c r="A23" s="7">
        <v>19</v>
      </c>
      <c r="B23" s="16" t="s">
        <v>18</v>
      </c>
      <c r="C23" s="9">
        <f t="shared" si="0"/>
        <v>156</v>
      </c>
      <c r="D23" s="7">
        <f t="shared" si="1"/>
        <v>11</v>
      </c>
      <c r="E23" s="17"/>
      <c r="F23" s="17">
        <v>15</v>
      </c>
      <c r="G23" s="7"/>
      <c r="H23" s="7">
        <v>22</v>
      </c>
      <c r="I23" s="7">
        <v>11</v>
      </c>
      <c r="J23" s="7"/>
      <c r="K23" s="7"/>
      <c r="L23" s="7">
        <v>10</v>
      </c>
      <c r="M23" s="7"/>
      <c r="N23" s="7">
        <v>15</v>
      </c>
      <c r="O23" s="7">
        <v>10</v>
      </c>
      <c r="P23" s="7">
        <v>12</v>
      </c>
      <c r="Q23" s="7">
        <v>12</v>
      </c>
      <c r="R23" s="7">
        <v>11</v>
      </c>
      <c r="S23" s="7"/>
      <c r="T23" s="7"/>
      <c r="U23" s="7">
        <v>12</v>
      </c>
      <c r="V23" s="7"/>
      <c r="W23" s="7" t="s">
        <v>118</v>
      </c>
      <c r="X23" s="38">
        <v>26</v>
      </c>
      <c r="Y23" s="38">
        <v>1</v>
      </c>
      <c r="Z23" s="49"/>
    </row>
    <row r="24" spans="1:26" s="12" customFormat="1" ht="15.75">
      <c r="A24" s="7">
        <v>20</v>
      </c>
      <c r="B24" s="61" t="s">
        <v>88</v>
      </c>
      <c r="C24" s="9">
        <f t="shared" si="0"/>
        <v>143</v>
      </c>
      <c r="D24" s="7">
        <f t="shared" si="1"/>
        <v>6</v>
      </c>
      <c r="E24" s="17"/>
      <c r="F24" s="17"/>
      <c r="G24" s="7"/>
      <c r="H24" s="7">
        <v>22</v>
      </c>
      <c r="I24" s="7"/>
      <c r="J24" s="7"/>
      <c r="K24" s="7"/>
      <c r="L24" s="7">
        <v>23</v>
      </c>
      <c r="M24" s="7">
        <v>32</v>
      </c>
      <c r="N24" s="7"/>
      <c r="O24" s="7">
        <v>21</v>
      </c>
      <c r="P24" s="7"/>
      <c r="Q24" s="7"/>
      <c r="R24" s="7"/>
      <c r="S24" s="7"/>
      <c r="T24" s="7">
        <v>28</v>
      </c>
      <c r="U24" s="7">
        <v>17</v>
      </c>
      <c r="V24" s="7"/>
      <c r="W24" s="11"/>
      <c r="X24" s="38"/>
      <c r="Y24" s="38"/>
      <c r="Z24" s="49"/>
    </row>
    <row r="25" spans="1:26" s="12" customFormat="1" ht="15.75">
      <c r="A25" s="7">
        <v>21</v>
      </c>
      <c r="B25" s="16" t="s">
        <v>17</v>
      </c>
      <c r="C25" s="9">
        <f t="shared" si="0"/>
        <v>139</v>
      </c>
      <c r="D25" s="7">
        <f t="shared" si="1"/>
        <v>6</v>
      </c>
      <c r="E25" s="17"/>
      <c r="F25" s="17">
        <v>24</v>
      </c>
      <c r="G25" s="7"/>
      <c r="H25" s="7"/>
      <c r="I25" s="7">
        <v>11</v>
      </c>
      <c r="J25" s="7">
        <v>34</v>
      </c>
      <c r="K25" s="7">
        <v>22</v>
      </c>
      <c r="L25" s="7"/>
      <c r="M25" s="7"/>
      <c r="N25" s="7">
        <v>34</v>
      </c>
      <c r="O25" s="7"/>
      <c r="P25" s="7"/>
      <c r="Q25" s="7"/>
      <c r="R25" s="7"/>
      <c r="S25" s="7"/>
      <c r="T25" s="7"/>
      <c r="U25" s="7"/>
      <c r="V25" s="7">
        <v>14</v>
      </c>
      <c r="W25" s="11"/>
      <c r="X25" s="38"/>
      <c r="Y25" s="38"/>
      <c r="Z25" s="49"/>
    </row>
    <row r="26" spans="1:26" s="12" customFormat="1" ht="31.5">
      <c r="A26" s="7">
        <v>22</v>
      </c>
      <c r="B26" s="16" t="s">
        <v>32</v>
      </c>
      <c r="C26" s="9">
        <f t="shared" si="0"/>
        <v>137</v>
      </c>
      <c r="D26" s="7">
        <f t="shared" si="1"/>
        <v>8</v>
      </c>
      <c r="E26" s="17"/>
      <c r="F26" s="17">
        <v>24</v>
      </c>
      <c r="G26" s="7">
        <v>23</v>
      </c>
      <c r="H26" s="7">
        <v>22</v>
      </c>
      <c r="I26" s="7"/>
      <c r="J26" s="7"/>
      <c r="K26" s="7"/>
      <c r="L26" s="7"/>
      <c r="M26" s="7"/>
      <c r="N26" s="7"/>
      <c r="O26" s="7"/>
      <c r="P26" s="7">
        <v>12</v>
      </c>
      <c r="Q26" s="7">
        <v>12</v>
      </c>
      <c r="R26" s="7">
        <v>11</v>
      </c>
      <c r="S26" s="7"/>
      <c r="T26" s="7"/>
      <c r="U26" s="7"/>
      <c r="V26" s="7"/>
      <c r="W26" s="11" t="s">
        <v>132</v>
      </c>
      <c r="X26" s="38">
        <f>20+13</f>
        <v>33</v>
      </c>
      <c r="Y26" s="38">
        <v>2</v>
      </c>
      <c r="Z26" s="49"/>
    </row>
    <row r="27" spans="1:26" s="12" customFormat="1" ht="47.25">
      <c r="A27" s="7">
        <v>23</v>
      </c>
      <c r="B27" s="15" t="s">
        <v>77</v>
      </c>
      <c r="C27" s="9">
        <f t="shared" si="0"/>
        <v>127</v>
      </c>
      <c r="D27" s="7">
        <f t="shared" si="1"/>
        <v>3</v>
      </c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 t="s">
        <v>149</v>
      </c>
      <c r="X27" s="38">
        <f>43+42+42</f>
        <v>127</v>
      </c>
      <c r="Y27" s="38">
        <v>3</v>
      </c>
      <c r="Z27" s="50"/>
    </row>
    <row r="28" spans="1:26" s="12" customFormat="1" ht="15.75">
      <c r="A28" s="7">
        <v>24</v>
      </c>
      <c r="B28" s="15" t="s">
        <v>45</v>
      </c>
      <c r="C28" s="9">
        <f t="shared" si="0"/>
        <v>126</v>
      </c>
      <c r="D28" s="7">
        <f t="shared" si="1"/>
        <v>6</v>
      </c>
      <c r="E28" s="17"/>
      <c r="F28" s="17">
        <v>15</v>
      </c>
      <c r="G28" s="7"/>
      <c r="H28" s="7">
        <v>22</v>
      </c>
      <c r="I28" s="7">
        <v>23</v>
      </c>
      <c r="J28" s="7"/>
      <c r="K28" s="7"/>
      <c r="L28" s="7">
        <v>23</v>
      </c>
      <c r="M28" s="7"/>
      <c r="N28" s="7"/>
      <c r="O28" s="7">
        <v>21</v>
      </c>
      <c r="P28" s="7"/>
      <c r="Q28" s="7"/>
      <c r="R28" s="7"/>
      <c r="S28" s="7">
        <v>22</v>
      </c>
      <c r="T28" s="7"/>
      <c r="U28" s="7"/>
      <c r="V28" s="7"/>
      <c r="W28" s="11"/>
      <c r="X28" s="38"/>
      <c r="Y28" s="38"/>
      <c r="Z28" s="7"/>
    </row>
    <row r="29" spans="1:26" s="12" customFormat="1" ht="15.75">
      <c r="A29" s="7">
        <v>25</v>
      </c>
      <c r="B29" s="15" t="s">
        <v>30</v>
      </c>
      <c r="C29" s="9">
        <f t="shared" si="0"/>
        <v>126</v>
      </c>
      <c r="D29" s="7">
        <f t="shared" si="1"/>
        <v>8</v>
      </c>
      <c r="E29" s="17"/>
      <c r="F29" s="17">
        <v>15</v>
      </c>
      <c r="G29" s="7"/>
      <c r="H29" s="7">
        <v>22</v>
      </c>
      <c r="I29" s="7"/>
      <c r="J29" s="7"/>
      <c r="K29" s="7"/>
      <c r="L29" s="7"/>
      <c r="M29" s="7"/>
      <c r="N29" s="7">
        <v>15</v>
      </c>
      <c r="O29" s="7">
        <v>10</v>
      </c>
      <c r="P29" s="7">
        <v>12</v>
      </c>
      <c r="Q29" s="7"/>
      <c r="R29" s="7"/>
      <c r="S29" s="7"/>
      <c r="T29" s="7"/>
      <c r="U29" s="7">
        <v>12</v>
      </c>
      <c r="V29" s="7">
        <v>14</v>
      </c>
      <c r="W29" s="7" t="s">
        <v>118</v>
      </c>
      <c r="X29" s="38">
        <v>26</v>
      </c>
      <c r="Y29" s="38">
        <v>1</v>
      </c>
      <c r="Z29" s="7" t="s">
        <v>41</v>
      </c>
    </row>
    <row r="30" spans="1:26" s="12" customFormat="1" ht="15.75">
      <c r="A30" s="7">
        <v>26</v>
      </c>
      <c r="B30" s="61" t="s">
        <v>51</v>
      </c>
      <c r="C30" s="9">
        <f t="shared" si="0"/>
        <v>119</v>
      </c>
      <c r="D30" s="7">
        <f t="shared" si="1"/>
        <v>5</v>
      </c>
      <c r="E30" s="17"/>
      <c r="F30" s="17"/>
      <c r="G30" s="7"/>
      <c r="H30" s="7">
        <v>22</v>
      </c>
      <c r="I30" s="7">
        <v>23</v>
      </c>
      <c r="J30" s="7"/>
      <c r="K30" s="7"/>
      <c r="L30" s="7">
        <v>36</v>
      </c>
      <c r="M30" s="7"/>
      <c r="N30" s="7"/>
      <c r="O30" s="7">
        <v>21</v>
      </c>
      <c r="P30" s="7"/>
      <c r="Q30" s="7"/>
      <c r="R30" s="7"/>
      <c r="S30" s="7"/>
      <c r="T30" s="7"/>
      <c r="U30" s="7">
        <v>17</v>
      </c>
      <c r="V30" s="7"/>
      <c r="W30" s="7"/>
      <c r="X30" s="38"/>
      <c r="Y30" s="38"/>
      <c r="Z30" s="7"/>
    </row>
    <row r="31" spans="1:26" s="12" customFormat="1" ht="15.75">
      <c r="A31" s="7">
        <v>27</v>
      </c>
      <c r="B31" s="15" t="s">
        <v>73</v>
      </c>
      <c r="C31" s="9">
        <f t="shared" si="0"/>
        <v>114</v>
      </c>
      <c r="D31" s="7">
        <f t="shared" si="1"/>
        <v>5</v>
      </c>
      <c r="E31" s="17"/>
      <c r="F31" s="17">
        <v>24</v>
      </c>
      <c r="G31" s="7"/>
      <c r="H31" s="7">
        <v>22</v>
      </c>
      <c r="I31" s="7"/>
      <c r="J31" s="7"/>
      <c r="K31" s="7">
        <v>22</v>
      </c>
      <c r="L31" s="7">
        <v>23</v>
      </c>
      <c r="M31" s="7"/>
      <c r="N31" s="7"/>
      <c r="O31" s="7"/>
      <c r="P31" s="7"/>
      <c r="Q31" s="7">
        <v>23</v>
      </c>
      <c r="R31" s="7"/>
      <c r="S31" s="7"/>
      <c r="T31" s="7"/>
      <c r="U31" s="7"/>
      <c r="V31" s="7"/>
      <c r="W31" s="11"/>
      <c r="X31" s="38"/>
      <c r="Y31" s="38"/>
      <c r="Z31" s="7"/>
    </row>
    <row r="32" spans="1:26" s="12" customFormat="1" ht="15.75">
      <c r="A32" s="7">
        <v>28</v>
      </c>
      <c r="B32" s="16" t="s">
        <v>26</v>
      </c>
      <c r="C32" s="9">
        <f t="shared" si="0"/>
        <v>114</v>
      </c>
      <c r="D32" s="7">
        <f t="shared" si="1"/>
        <v>9</v>
      </c>
      <c r="E32" s="17"/>
      <c r="F32" s="17">
        <v>15</v>
      </c>
      <c r="G32" s="7"/>
      <c r="H32" s="7">
        <v>22</v>
      </c>
      <c r="I32" s="7">
        <v>11</v>
      </c>
      <c r="J32" s="7"/>
      <c r="K32" s="7"/>
      <c r="L32" s="7">
        <v>10</v>
      </c>
      <c r="M32" s="7"/>
      <c r="N32" s="7">
        <v>11</v>
      </c>
      <c r="O32" s="7">
        <v>10</v>
      </c>
      <c r="P32" s="7">
        <v>12</v>
      </c>
      <c r="Q32" s="7">
        <v>12</v>
      </c>
      <c r="R32" s="7">
        <v>11</v>
      </c>
      <c r="S32" s="7"/>
      <c r="T32" s="7"/>
      <c r="U32" s="7"/>
      <c r="V32" s="7"/>
      <c r="W32" s="7"/>
      <c r="X32" s="38"/>
      <c r="Y32" s="38"/>
      <c r="Z32" s="49"/>
    </row>
    <row r="33" spans="1:26" s="12" customFormat="1" ht="15.75">
      <c r="A33" s="7">
        <v>29</v>
      </c>
      <c r="B33" s="15" t="s">
        <v>8</v>
      </c>
      <c r="C33" s="9">
        <f t="shared" si="0"/>
        <v>108</v>
      </c>
      <c r="D33" s="7">
        <f t="shared" si="1"/>
        <v>8</v>
      </c>
      <c r="E33" s="17"/>
      <c r="F33" s="17"/>
      <c r="G33" s="7"/>
      <c r="H33" s="7"/>
      <c r="I33" s="7"/>
      <c r="J33" s="7"/>
      <c r="K33" s="7"/>
      <c r="L33" s="7"/>
      <c r="M33" s="7"/>
      <c r="N33" s="7">
        <v>11</v>
      </c>
      <c r="O33" s="7">
        <v>10</v>
      </c>
      <c r="P33" s="7">
        <v>12</v>
      </c>
      <c r="Q33" s="7">
        <v>12</v>
      </c>
      <c r="R33" s="7">
        <v>11</v>
      </c>
      <c r="S33" s="7"/>
      <c r="T33" s="7"/>
      <c r="U33" s="7">
        <v>12</v>
      </c>
      <c r="V33" s="7">
        <v>14</v>
      </c>
      <c r="W33" s="7" t="s">
        <v>118</v>
      </c>
      <c r="X33" s="38">
        <v>26</v>
      </c>
      <c r="Y33" s="38">
        <v>1</v>
      </c>
      <c r="Z33" s="7"/>
    </row>
    <row r="34" spans="1:26" s="12" customFormat="1" ht="47.25">
      <c r="A34" s="7">
        <v>30</v>
      </c>
      <c r="B34" s="15" t="s">
        <v>87</v>
      </c>
      <c r="C34" s="9">
        <f t="shared" si="0"/>
        <v>104</v>
      </c>
      <c r="D34" s="7">
        <f t="shared" si="1"/>
        <v>5</v>
      </c>
      <c r="E34" s="17"/>
      <c r="F34" s="17"/>
      <c r="G34" s="7"/>
      <c r="H34" s="7">
        <v>22</v>
      </c>
      <c r="I34" s="7"/>
      <c r="J34" s="7"/>
      <c r="K34" s="7"/>
      <c r="L34" s="7">
        <v>23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11" t="s">
        <v>148</v>
      </c>
      <c r="X34" s="38">
        <f>16+24+19</f>
        <v>59</v>
      </c>
      <c r="Y34" s="38">
        <v>3</v>
      </c>
      <c r="Z34" s="7"/>
    </row>
    <row r="35" spans="1:26" s="12" customFormat="1" ht="15.75">
      <c r="A35" s="7">
        <v>31</v>
      </c>
      <c r="B35" s="8" t="s">
        <v>46</v>
      </c>
      <c r="C35" s="9">
        <f t="shared" si="0"/>
        <v>103</v>
      </c>
      <c r="D35" s="7">
        <f t="shared" si="1"/>
        <v>8</v>
      </c>
      <c r="E35" s="10"/>
      <c r="F35" s="10">
        <v>15</v>
      </c>
      <c r="G35" s="7"/>
      <c r="H35" s="7">
        <v>22</v>
      </c>
      <c r="I35" s="7">
        <v>11</v>
      </c>
      <c r="J35" s="7"/>
      <c r="K35" s="7"/>
      <c r="L35" s="7">
        <v>10</v>
      </c>
      <c r="M35" s="7"/>
      <c r="N35" s="7">
        <v>11</v>
      </c>
      <c r="O35" s="7">
        <v>10</v>
      </c>
      <c r="P35" s="7">
        <v>12</v>
      </c>
      <c r="Q35" s="7">
        <v>12</v>
      </c>
      <c r="R35" s="7"/>
      <c r="S35" s="7"/>
      <c r="T35" s="7"/>
      <c r="U35" s="7"/>
      <c r="V35" s="7"/>
      <c r="W35" s="11"/>
      <c r="X35" s="38"/>
      <c r="Y35" s="38"/>
      <c r="Z35" s="17"/>
    </row>
    <row r="36" spans="1:26" s="12" customFormat="1" ht="15.75">
      <c r="A36" s="7">
        <v>32</v>
      </c>
      <c r="B36" s="13" t="s">
        <v>49</v>
      </c>
      <c r="C36" s="9">
        <f t="shared" si="0"/>
        <v>90</v>
      </c>
      <c r="D36" s="7">
        <f t="shared" si="1"/>
        <v>4</v>
      </c>
      <c r="E36" s="10"/>
      <c r="F36" s="10"/>
      <c r="G36" s="7"/>
      <c r="H36" s="7"/>
      <c r="I36" s="7"/>
      <c r="J36" s="7"/>
      <c r="K36" s="7"/>
      <c r="L36" s="7">
        <v>36</v>
      </c>
      <c r="M36" s="7"/>
      <c r="N36" s="7"/>
      <c r="O36" s="7"/>
      <c r="P36" s="7"/>
      <c r="Q36" s="7"/>
      <c r="R36" s="7">
        <v>11</v>
      </c>
      <c r="S36" s="7">
        <v>22</v>
      </c>
      <c r="T36" s="7"/>
      <c r="U36" s="7"/>
      <c r="V36" s="7"/>
      <c r="W36" s="11" t="s">
        <v>151</v>
      </c>
      <c r="X36" s="38">
        <v>21</v>
      </c>
      <c r="Y36" s="38">
        <v>1</v>
      </c>
      <c r="Z36" s="49"/>
    </row>
    <row r="37" spans="1:26" s="12" customFormat="1" ht="15.75">
      <c r="A37" s="7">
        <v>33</v>
      </c>
      <c r="B37" s="8" t="s">
        <v>104</v>
      </c>
      <c r="C37" s="9">
        <f aca="true" t="shared" si="2" ref="C37:C68">SUM(E37:V37)+X37</f>
        <v>86</v>
      </c>
      <c r="D37" s="7">
        <f aca="true" t="shared" si="3" ref="D37:D68">COUNTA(E37:V37)+Y37</f>
        <v>5</v>
      </c>
      <c r="E37" s="10"/>
      <c r="F37" s="10"/>
      <c r="G37" s="7"/>
      <c r="H37" s="7"/>
      <c r="I37" s="7"/>
      <c r="J37" s="7"/>
      <c r="K37" s="7"/>
      <c r="L37" s="7">
        <v>10</v>
      </c>
      <c r="M37" s="7"/>
      <c r="N37" s="7">
        <v>11</v>
      </c>
      <c r="O37" s="7">
        <v>21</v>
      </c>
      <c r="P37" s="7">
        <v>21</v>
      </c>
      <c r="Q37" s="7">
        <v>23</v>
      </c>
      <c r="R37" s="7"/>
      <c r="S37" s="7"/>
      <c r="T37" s="7"/>
      <c r="U37" s="7"/>
      <c r="V37" s="7"/>
      <c r="W37" s="11"/>
      <c r="X37" s="38"/>
      <c r="Y37" s="38"/>
      <c r="Z37" s="17"/>
    </row>
    <row r="38" spans="1:26" s="12" customFormat="1" ht="15.75">
      <c r="A38" s="7">
        <v>34</v>
      </c>
      <c r="B38" s="15" t="s">
        <v>67</v>
      </c>
      <c r="C38" s="9">
        <f t="shared" si="2"/>
        <v>85</v>
      </c>
      <c r="D38" s="7">
        <f t="shared" si="3"/>
        <v>6</v>
      </c>
      <c r="E38" s="17"/>
      <c r="F38" s="17">
        <v>15</v>
      </c>
      <c r="G38" s="7"/>
      <c r="H38" s="7">
        <v>22</v>
      </c>
      <c r="I38" s="7"/>
      <c r="J38" s="7"/>
      <c r="K38" s="7"/>
      <c r="L38" s="7">
        <v>10</v>
      </c>
      <c r="M38" s="7"/>
      <c r="N38" s="7"/>
      <c r="O38" s="7"/>
      <c r="P38" s="7">
        <v>12</v>
      </c>
      <c r="Q38" s="7">
        <v>12</v>
      </c>
      <c r="R38" s="7"/>
      <c r="S38" s="7"/>
      <c r="T38" s="7"/>
      <c r="U38" s="7"/>
      <c r="V38" s="7">
        <v>14</v>
      </c>
      <c r="W38" s="11"/>
      <c r="X38" s="38"/>
      <c r="Y38" s="38"/>
      <c r="Z38" s="50"/>
    </row>
    <row r="39" spans="1:26" s="12" customFormat="1" ht="31.5">
      <c r="A39" s="7">
        <v>35</v>
      </c>
      <c r="B39" s="16" t="s">
        <v>90</v>
      </c>
      <c r="C39" s="9">
        <f t="shared" si="2"/>
        <v>81</v>
      </c>
      <c r="D39" s="7">
        <f t="shared" si="3"/>
        <v>4</v>
      </c>
      <c r="E39" s="17"/>
      <c r="F39" s="10"/>
      <c r="G39" s="7"/>
      <c r="H39" s="7"/>
      <c r="I39" s="7"/>
      <c r="J39" s="7"/>
      <c r="K39" s="7"/>
      <c r="L39" s="7"/>
      <c r="M39" s="7"/>
      <c r="N39" s="7"/>
      <c r="O39" s="7">
        <v>21</v>
      </c>
      <c r="P39" s="7"/>
      <c r="Q39" s="7"/>
      <c r="R39" s="7">
        <v>11</v>
      </c>
      <c r="S39" s="7"/>
      <c r="T39" s="7"/>
      <c r="U39" s="7"/>
      <c r="V39" s="7"/>
      <c r="W39" s="11" t="s">
        <v>139</v>
      </c>
      <c r="X39" s="38">
        <f>19+30</f>
        <v>49</v>
      </c>
      <c r="Y39" s="38">
        <v>2</v>
      </c>
      <c r="Z39" s="49"/>
    </row>
    <row r="40" spans="1:26" s="12" customFormat="1" ht="15.75">
      <c r="A40" s="7">
        <v>36</v>
      </c>
      <c r="B40" s="15" t="s">
        <v>19</v>
      </c>
      <c r="C40" s="9">
        <f t="shared" si="2"/>
        <v>81</v>
      </c>
      <c r="D40" s="7">
        <f t="shared" si="3"/>
        <v>6</v>
      </c>
      <c r="E40" s="17"/>
      <c r="F40" s="17">
        <v>15</v>
      </c>
      <c r="G40" s="7"/>
      <c r="H40" s="7"/>
      <c r="I40" s="7"/>
      <c r="J40" s="7"/>
      <c r="K40" s="7"/>
      <c r="L40" s="7">
        <v>10</v>
      </c>
      <c r="M40" s="7"/>
      <c r="N40" s="7"/>
      <c r="O40" s="7">
        <v>10</v>
      </c>
      <c r="P40" s="7">
        <v>12</v>
      </c>
      <c r="Q40" s="7"/>
      <c r="R40" s="7"/>
      <c r="S40" s="7">
        <v>20</v>
      </c>
      <c r="T40" s="7"/>
      <c r="U40" s="7"/>
      <c r="V40" s="7">
        <v>14</v>
      </c>
      <c r="W40" s="11"/>
      <c r="X40" s="38"/>
      <c r="Y40" s="38"/>
      <c r="Z40" s="7"/>
    </row>
    <row r="41" spans="1:26" s="12" customFormat="1" ht="15.75">
      <c r="A41" s="7">
        <v>37</v>
      </c>
      <c r="B41" s="8" t="s">
        <v>74</v>
      </c>
      <c r="C41" s="9">
        <f t="shared" si="2"/>
        <v>79</v>
      </c>
      <c r="D41" s="7">
        <f t="shared" si="3"/>
        <v>4</v>
      </c>
      <c r="E41" s="10"/>
      <c r="F41" s="10">
        <v>15</v>
      </c>
      <c r="G41" s="7"/>
      <c r="H41" s="7"/>
      <c r="I41" s="7"/>
      <c r="J41" s="7"/>
      <c r="K41" s="7"/>
      <c r="L41" s="7"/>
      <c r="M41" s="7"/>
      <c r="N41" s="7"/>
      <c r="O41" s="7">
        <v>21</v>
      </c>
      <c r="P41" s="7"/>
      <c r="Q41" s="7">
        <v>23</v>
      </c>
      <c r="R41" s="7"/>
      <c r="S41" s="7"/>
      <c r="T41" s="7"/>
      <c r="U41" s="7"/>
      <c r="V41" s="7"/>
      <c r="W41" s="11" t="s">
        <v>82</v>
      </c>
      <c r="X41" s="38">
        <v>20</v>
      </c>
      <c r="Y41" s="38">
        <v>1</v>
      </c>
      <c r="Z41" s="17"/>
    </row>
    <row r="42" spans="1:26" s="12" customFormat="1" ht="15.75">
      <c r="A42" s="7">
        <v>38</v>
      </c>
      <c r="B42" s="60" t="s">
        <v>93</v>
      </c>
      <c r="C42" s="9">
        <f t="shared" si="2"/>
        <v>78</v>
      </c>
      <c r="D42" s="7">
        <f t="shared" si="3"/>
        <v>3</v>
      </c>
      <c r="E42" s="17"/>
      <c r="F42" s="10"/>
      <c r="G42" s="7"/>
      <c r="H42" s="7"/>
      <c r="I42" s="7"/>
      <c r="J42" s="7"/>
      <c r="K42" s="7"/>
      <c r="L42" s="7"/>
      <c r="M42" s="7"/>
      <c r="N42" s="7">
        <v>21</v>
      </c>
      <c r="O42" s="7"/>
      <c r="P42" s="7"/>
      <c r="Q42" s="7"/>
      <c r="R42" s="7">
        <v>11</v>
      </c>
      <c r="S42" s="7"/>
      <c r="T42" s="7"/>
      <c r="U42" s="7"/>
      <c r="V42" s="7"/>
      <c r="W42" s="11" t="s">
        <v>94</v>
      </c>
      <c r="X42" s="38">
        <v>46</v>
      </c>
      <c r="Y42" s="38">
        <v>1</v>
      </c>
      <c r="Z42" s="50"/>
    </row>
    <row r="43" spans="1:26" s="12" customFormat="1" ht="15.75">
      <c r="A43" s="7">
        <v>39</v>
      </c>
      <c r="B43" s="15" t="s">
        <v>48</v>
      </c>
      <c r="C43" s="9">
        <f t="shared" si="2"/>
        <v>69</v>
      </c>
      <c r="D43" s="7">
        <f t="shared" si="3"/>
        <v>4</v>
      </c>
      <c r="E43" s="17"/>
      <c r="F43" s="17"/>
      <c r="G43" s="7"/>
      <c r="H43" s="7">
        <v>22</v>
      </c>
      <c r="I43" s="7"/>
      <c r="J43" s="7"/>
      <c r="K43" s="7"/>
      <c r="L43" s="7"/>
      <c r="M43" s="7"/>
      <c r="N43" s="7"/>
      <c r="O43" s="7"/>
      <c r="P43" s="7"/>
      <c r="Q43" s="7">
        <v>12</v>
      </c>
      <c r="R43" s="7"/>
      <c r="S43" s="7"/>
      <c r="T43" s="7"/>
      <c r="U43" s="7"/>
      <c r="V43" s="7">
        <v>14</v>
      </c>
      <c r="W43" s="7" t="s">
        <v>92</v>
      </c>
      <c r="X43" s="38">
        <v>21</v>
      </c>
      <c r="Y43" s="38">
        <v>1</v>
      </c>
      <c r="Z43" s="7"/>
    </row>
    <row r="44" spans="1:26" s="12" customFormat="1" ht="15.75">
      <c r="A44" s="7">
        <v>40</v>
      </c>
      <c r="B44" s="15" t="s">
        <v>12</v>
      </c>
      <c r="C44" s="9">
        <f t="shared" si="2"/>
        <v>62</v>
      </c>
      <c r="D44" s="7">
        <f t="shared" si="3"/>
        <v>5</v>
      </c>
      <c r="E44" s="17"/>
      <c r="F44" s="17">
        <v>15</v>
      </c>
      <c r="G44" s="7"/>
      <c r="H44" s="7"/>
      <c r="I44" s="7">
        <v>11</v>
      </c>
      <c r="J44" s="7"/>
      <c r="K44" s="7"/>
      <c r="L44" s="7"/>
      <c r="M44" s="7"/>
      <c r="N44" s="7"/>
      <c r="O44" s="7">
        <v>10</v>
      </c>
      <c r="P44" s="7">
        <v>12</v>
      </c>
      <c r="Q44" s="7"/>
      <c r="R44" s="7"/>
      <c r="S44" s="7"/>
      <c r="T44" s="7"/>
      <c r="U44" s="7"/>
      <c r="V44" s="7">
        <v>14</v>
      </c>
      <c r="W44" s="7"/>
      <c r="X44" s="38"/>
      <c r="Y44" s="38"/>
      <c r="Z44" s="7"/>
    </row>
    <row r="45" spans="1:26" s="12" customFormat="1" ht="15.75">
      <c r="A45" s="7">
        <v>41</v>
      </c>
      <c r="B45" s="8" t="s">
        <v>3</v>
      </c>
      <c r="C45" s="9">
        <f t="shared" si="2"/>
        <v>60</v>
      </c>
      <c r="D45" s="7">
        <f t="shared" si="3"/>
        <v>2</v>
      </c>
      <c r="E45" s="10"/>
      <c r="F45" s="10">
        <v>24</v>
      </c>
      <c r="G45" s="7"/>
      <c r="H45" s="7"/>
      <c r="I45" s="7"/>
      <c r="J45" s="7"/>
      <c r="K45" s="7"/>
      <c r="L45" s="7">
        <v>36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11"/>
      <c r="X45" s="38"/>
      <c r="Y45" s="38"/>
      <c r="Z45" s="17"/>
    </row>
    <row r="46" spans="1:26" s="12" customFormat="1" ht="15.75">
      <c r="A46" s="7">
        <v>42</v>
      </c>
      <c r="B46" s="16" t="s">
        <v>159</v>
      </c>
      <c r="C46" s="9">
        <f t="shared" si="2"/>
        <v>59</v>
      </c>
      <c r="D46" s="7">
        <f t="shared" si="3"/>
        <v>5</v>
      </c>
      <c r="E46" s="17"/>
      <c r="F46" s="17">
        <v>15</v>
      </c>
      <c r="G46" s="7"/>
      <c r="H46" s="7"/>
      <c r="I46" s="7">
        <v>11</v>
      </c>
      <c r="J46" s="7"/>
      <c r="K46" s="7"/>
      <c r="L46" s="7"/>
      <c r="M46" s="7"/>
      <c r="N46" s="7">
        <v>11</v>
      </c>
      <c r="O46" s="7">
        <v>10</v>
      </c>
      <c r="P46" s="7">
        <v>12</v>
      </c>
      <c r="Q46" s="7"/>
      <c r="R46" s="7"/>
      <c r="S46" s="7"/>
      <c r="T46" s="7"/>
      <c r="U46" s="7"/>
      <c r="V46" s="7"/>
      <c r="W46" s="7"/>
      <c r="X46" s="38"/>
      <c r="Y46" s="38"/>
      <c r="Z46" s="49"/>
    </row>
    <row r="47" spans="1:26" s="12" customFormat="1" ht="15.75">
      <c r="A47" s="7">
        <v>43</v>
      </c>
      <c r="B47" s="15" t="s">
        <v>39</v>
      </c>
      <c r="C47" s="9">
        <f t="shared" si="2"/>
        <v>56</v>
      </c>
      <c r="D47" s="7">
        <f t="shared" si="3"/>
        <v>3</v>
      </c>
      <c r="E47" s="17"/>
      <c r="F47" s="17">
        <v>24</v>
      </c>
      <c r="G47" s="7"/>
      <c r="H47" s="7">
        <v>22</v>
      </c>
      <c r="I47" s="7"/>
      <c r="J47" s="7"/>
      <c r="K47" s="7"/>
      <c r="L47" s="7"/>
      <c r="M47" s="7"/>
      <c r="N47" s="7"/>
      <c r="O47" s="7">
        <v>10</v>
      </c>
      <c r="P47" s="7"/>
      <c r="Q47" s="7"/>
      <c r="R47" s="7"/>
      <c r="S47" s="7"/>
      <c r="T47" s="7"/>
      <c r="U47" s="7"/>
      <c r="V47" s="7"/>
      <c r="W47" s="7"/>
      <c r="X47" s="38"/>
      <c r="Y47" s="38"/>
      <c r="Z47" s="7"/>
    </row>
    <row r="48" spans="1:26" s="12" customFormat="1" ht="15.75">
      <c r="A48" s="7">
        <v>44</v>
      </c>
      <c r="B48" s="15" t="s">
        <v>15</v>
      </c>
      <c r="C48" s="9">
        <f t="shared" si="2"/>
        <v>55</v>
      </c>
      <c r="D48" s="7">
        <f t="shared" si="3"/>
        <v>2</v>
      </c>
      <c r="E48" s="17"/>
      <c r="F48" s="17"/>
      <c r="G48" s="7"/>
      <c r="H48" s="7"/>
      <c r="I48" s="7"/>
      <c r="J48" s="7"/>
      <c r="K48" s="7"/>
      <c r="L48" s="7"/>
      <c r="M48" s="7"/>
      <c r="N48" s="7"/>
      <c r="O48" s="7">
        <v>10</v>
      </c>
      <c r="P48" s="7"/>
      <c r="Q48" s="7"/>
      <c r="R48" s="7"/>
      <c r="S48" s="7"/>
      <c r="T48" s="7"/>
      <c r="U48" s="7"/>
      <c r="V48" s="7"/>
      <c r="W48" s="11" t="s">
        <v>131</v>
      </c>
      <c r="X48" s="38">
        <v>45</v>
      </c>
      <c r="Y48" s="38">
        <v>1</v>
      </c>
      <c r="Z48" s="7"/>
    </row>
    <row r="49" spans="1:26" s="12" customFormat="1" ht="15.75">
      <c r="A49" s="7">
        <v>45</v>
      </c>
      <c r="B49" s="16" t="s">
        <v>157</v>
      </c>
      <c r="C49" s="9">
        <f t="shared" si="2"/>
        <v>52</v>
      </c>
      <c r="D49" s="7">
        <f t="shared" si="3"/>
        <v>4</v>
      </c>
      <c r="E49" s="1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12</v>
      </c>
      <c r="R49" s="7">
        <v>11</v>
      </c>
      <c r="S49" s="7"/>
      <c r="T49" s="7">
        <v>17</v>
      </c>
      <c r="U49" s="7">
        <v>12</v>
      </c>
      <c r="V49" s="7"/>
      <c r="W49" s="7"/>
      <c r="X49" s="38"/>
      <c r="Y49" s="38"/>
      <c r="Z49" s="49"/>
    </row>
    <row r="50" spans="1:26" s="12" customFormat="1" ht="15.75">
      <c r="A50" s="7">
        <v>46</v>
      </c>
      <c r="B50" s="14" t="s">
        <v>31</v>
      </c>
      <c r="C50" s="9">
        <f t="shared" si="2"/>
        <v>48</v>
      </c>
      <c r="D50" s="7">
        <f t="shared" si="3"/>
        <v>4</v>
      </c>
      <c r="E50" s="10"/>
      <c r="F50" s="10">
        <v>15</v>
      </c>
      <c r="G50" s="7"/>
      <c r="H50" s="7"/>
      <c r="I50" s="7"/>
      <c r="J50" s="7"/>
      <c r="K50" s="7"/>
      <c r="L50" s="7"/>
      <c r="M50" s="7"/>
      <c r="N50" s="7">
        <v>11</v>
      </c>
      <c r="O50" s="7">
        <v>10</v>
      </c>
      <c r="P50" s="7">
        <v>12</v>
      </c>
      <c r="Q50" s="7"/>
      <c r="R50" s="7"/>
      <c r="S50" s="7"/>
      <c r="T50" s="7"/>
      <c r="U50" s="7"/>
      <c r="V50" s="7"/>
      <c r="W50" s="11"/>
      <c r="X50" s="38"/>
      <c r="Y50" s="38"/>
      <c r="Z50" s="17"/>
    </row>
    <row r="51" spans="1:26" s="12" customFormat="1" ht="15.75">
      <c r="A51" s="7">
        <v>47</v>
      </c>
      <c r="B51" s="14" t="s">
        <v>36</v>
      </c>
      <c r="C51" s="9">
        <f t="shared" si="2"/>
        <v>46</v>
      </c>
      <c r="D51" s="7">
        <f t="shared" si="3"/>
        <v>2</v>
      </c>
      <c r="E51" s="17"/>
      <c r="F51" s="17">
        <v>24</v>
      </c>
      <c r="G51" s="7"/>
      <c r="H51" s="7">
        <v>22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1"/>
      <c r="X51" s="38"/>
      <c r="Y51" s="38"/>
      <c r="Z51" s="10"/>
    </row>
    <row r="52" spans="1:26" s="12" customFormat="1" ht="15.75">
      <c r="A52" s="7">
        <v>48</v>
      </c>
      <c r="B52" s="15" t="s">
        <v>155</v>
      </c>
      <c r="C52" s="9">
        <f t="shared" si="2"/>
        <v>43</v>
      </c>
      <c r="D52" s="7">
        <f t="shared" si="3"/>
        <v>1</v>
      </c>
      <c r="E52" s="1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1" t="s">
        <v>156</v>
      </c>
      <c r="X52" s="38">
        <v>43</v>
      </c>
      <c r="Y52" s="38">
        <v>1</v>
      </c>
      <c r="Z52" s="7"/>
    </row>
    <row r="53" spans="1:26" s="12" customFormat="1" ht="31.5">
      <c r="A53" s="7">
        <v>49</v>
      </c>
      <c r="B53" s="16" t="s">
        <v>116</v>
      </c>
      <c r="C53" s="9">
        <f t="shared" si="2"/>
        <v>38</v>
      </c>
      <c r="D53" s="7">
        <f t="shared" si="3"/>
        <v>2</v>
      </c>
      <c r="E53" s="17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1" t="s">
        <v>117</v>
      </c>
      <c r="X53" s="38">
        <v>38</v>
      </c>
      <c r="Y53" s="38">
        <v>2</v>
      </c>
      <c r="Z53" s="49"/>
    </row>
    <row r="54" spans="1:26" s="12" customFormat="1" ht="15.75">
      <c r="A54" s="7">
        <v>50</v>
      </c>
      <c r="B54" s="15" t="s">
        <v>69</v>
      </c>
      <c r="C54" s="9">
        <f t="shared" si="2"/>
        <v>36</v>
      </c>
      <c r="D54" s="7">
        <f t="shared" si="3"/>
        <v>3</v>
      </c>
      <c r="E54" s="17"/>
      <c r="F54" s="17">
        <v>15</v>
      </c>
      <c r="G54" s="7"/>
      <c r="H54" s="7"/>
      <c r="I54" s="7">
        <v>11</v>
      </c>
      <c r="J54" s="7"/>
      <c r="K54" s="7"/>
      <c r="L54" s="7">
        <v>10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11"/>
      <c r="X54" s="38"/>
      <c r="Y54" s="38"/>
      <c r="Z54" s="7"/>
    </row>
    <row r="55" spans="1:26" s="12" customFormat="1" ht="15.75">
      <c r="A55" s="7">
        <v>51</v>
      </c>
      <c r="B55" s="60" t="s">
        <v>102</v>
      </c>
      <c r="C55" s="9">
        <f t="shared" si="2"/>
        <v>31</v>
      </c>
      <c r="D55" s="7">
        <f t="shared" si="3"/>
        <v>2</v>
      </c>
      <c r="E55" s="17"/>
      <c r="F55" s="17"/>
      <c r="G55" s="7"/>
      <c r="H55" s="7"/>
      <c r="I55" s="7"/>
      <c r="J55" s="7"/>
      <c r="K55" s="7"/>
      <c r="L55" s="7">
        <v>10</v>
      </c>
      <c r="M55" s="7"/>
      <c r="N55" s="7"/>
      <c r="O55" s="7">
        <v>21</v>
      </c>
      <c r="P55" s="7"/>
      <c r="Q55" s="7"/>
      <c r="R55" s="7"/>
      <c r="S55" s="7"/>
      <c r="T55" s="7"/>
      <c r="U55" s="7"/>
      <c r="V55" s="7"/>
      <c r="W55" s="11"/>
      <c r="X55" s="38"/>
      <c r="Y55" s="38"/>
      <c r="Z55" s="50"/>
    </row>
    <row r="56" spans="1:26" s="12" customFormat="1" ht="15.75">
      <c r="A56" s="7">
        <v>52</v>
      </c>
      <c r="B56" s="16" t="s">
        <v>160</v>
      </c>
      <c r="C56" s="9">
        <f t="shared" si="2"/>
        <v>25</v>
      </c>
      <c r="D56" s="7">
        <f t="shared" si="3"/>
        <v>2</v>
      </c>
      <c r="E56" s="17"/>
      <c r="F56" s="17">
        <v>15</v>
      </c>
      <c r="G56" s="7"/>
      <c r="H56" s="7"/>
      <c r="I56" s="7"/>
      <c r="J56" s="7"/>
      <c r="K56" s="7"/>
      <c r="L56" s="7">
        <v>10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11"/>
      <c r="X56" s="38"/>
      <c r="Y56" s="38"/>
      <c r="Z56" s="49"/>
    </row>
    <row r="57" spans="1:26" s="12" customFormat="1" ht="15.75">
      <c r="A57" s="7">
        <v>53</v>
      </c>
      <c r="B57" s="16" t="s">
        <v>50</v>
      </c>
      <c r="C57" s="9">
        <f t="shared" si="2"/>
        <v>24</v>
      </c>
      <c r="D57" s="7">
        <f t="shared" si="3"/>
        <v>1</v>
      </c>
      <c r="E57" s="17"/>
      <c r="F57" s="17">
        <v>24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1"/>
      <c r="X57" s="38"/>
      <c r="Y57" s="38"/>
      <c r="Z57" s="49"/>
    </row>
    <row r="58" spans="1:26" s="12" customFormat="1" ht="15.75">
      <c r="A58" s="7">
        <v>54</v>
      </c>
      <c r="B58" s="60" t="s">
        <v>143</v>
      </c>
      <c r="C58" s="9">
        <f t="shared" si="2"/>
        <v>22</v>
      </c>
      <c r="D58" s="7">
        <f t="shared" si="3"/>
        <v>1</v>
      </c>
      <c r="E58" s="17"/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22</v>
      </c>
      <c r="T58" s="7"/>
      <c r="U58" s="7"/>
      <c r="V58" s="7"/>
      <c r="W58" s="11"/>
      <c r="X58" s="38"/>
      <c r="Y58" s="38"/>
      <c r="Z58" s="50"/>
    </row>
    <row r="59" spans="1:26" s="12" customFormat="1" ht="15.75">
      <c r="A59" s="7">
        <v>55</v>
      </c>
      <c r="B59" s="15" t="s">
        <v>101</v>
      </c>
      <c r="C59" s="9">
        <f t="shared" si="2"/>
        <v>21</v>
      </c>
      <c r="D59" s="7">
        <f t="shared" si="3"/>
        <v>2</v>
      </c>
      <c r="E59" s="17"/>
      <c r="F59" s="17"/>
      <c r="G59" s="7"/>
      <c r="H59" s="7"/>
      <c r="I59" s="7"/>
      <c r="J59" s="7"/>
      <c r="K59" s="7"/>
      <c r="L59" s="7">
        <v>10</v>
      </c>
      <c r="M59" s="7"/>
      <c r="N59" s="7"/>
      <c r="O59" s="7"/>
      <c r="P59" s="7"/>
      <c r="Q59" s="7"/>
      <c r="R59" s="7">
        <v>11</v>
      </c>
      <c r="S59" s="7"/>
      <c r="T59" s="7"/>
      <c r="U59" s="7"/>
      <c r="V59" s="7"/>
      <c r="W59" s="7"/>
      <c r="X59" s="38"/>
      <c r="Y59" s="38"/>
      <c r="Z59" s="49"/>
    </row>
    <row r="60" spans="1:26" s="12" customFormat="1" ht="15.75">
      <c r="A60" s="7">
        <v>56</v>
      </c>
      <c r="B60" s="16" t="s">
        <v>47</v>
      </c>
      <c r="C60" s="9">
        <f t="shared" si="2"/>
        <v>21</v>
      </c>
      <c r="D60" s="7">
        <f t="shared" si="3"/>
        <v>2</v>
      </c>
      <c r="E60" s="17"/>
      <c r="F60" s="17"/>
      <c r="G60" s="7"/>
      <c r="H60" s="7"/>
      <c r="I60" s="7"/>
      <c r="J60" s="7"/>
      <c r="K60" s="7"/>
      <c r="L60" s="7">
        <v>10</v>
      </c>
      <c r="M60" s="7"/>
      <c r="N60" s="7"/>
      <c r="O60" s="7"/>
      <c r="P60" s="7"/>
      <c r="Q60" s="7"/>
      <c r="R60" s="7">
        <v>11</v>
      </c>
      <c r="S60" s="7"/>
      <c r="T60" s="7"/>
      <c r="U60" s="7"/>
      <c r="V60" s="7"/>
      <c r="W60" s="7"/>
      <c r="X60" s="38"/>
      <c r="Y60" s="38"/>
      <c r="Z60" s="49"/>
    </row>
    <row r="61" spans="1:26" s="12" customFormat="1" ht="15.75">
      <c r="A61" s="7">
        <v>57</v>
      </c>
      <c r="B61" s="46" t="s">
        <v>80</v>
      </c>
      <c r="C61" s="9">
        <f t="shared" si="2"/>
        <v>20</v>
      </c>
      <c r="D61" s="7">
        <f t="shared" si="3"/>
        <v>2</v>
      </c>
      <c r="E61" s="17"/>
      <c r="F61" s="17"/>
      <c r="G61" s="7"/>
      <c r="H61" s="7"/>
      <c r="I61" s="7"/>
      <c r="J61" s="7"/>
      <c r="K61" s="7"/>
      <c r="L61" s="7">
        <v>10</v>
      </c>
      <c r="M61" s="7"/>
      <c r="N61" s="7"/>
      <c r="O61" s="7">
        <v>10</v>
      </c>
      <c r="P61" s="7"/>
      <c r="Q61" s="7"/>
      <c r="R61" s="7"/>
      <c r="S61" s="7"/>
      <c r="T61" s="7"/>
      <c r="U61" s="7"/>
      <c r="V61" s="7"/>
      <c r="W61" s="11"/>
      <c r="X61" s="38"/>
      <c r="Y61" s="38"/>
      <c r="Z61" s="50"/>
    </row>
    <row r="62" spans="1:26" s="12" customFormat="1" ht="15.75">
      <c r="A62" s="7">
        <v>58</v>
      </c>
      <c r="B62" s="15" t="s">
        <v>91</v>
      </c>
      <c r="C62" s="9">
        <f t="shared" si="2"/>
        <v>19</v>
      </c>
      <c r="D62" s="7">
        <f t="shared" si="3"/>
        <v>1</v>
      </c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1" t="s">
        <v>89</v>
      </c>
      <c r="X62" s="38">
        <v>19</v>
      </c>
      <c r="Y62" s="38">
        <v>1</v>
      </c>
      <c r="Z62" s="7"/>
    </row>
    <row r="63" spans="1:26" s="12" customFormat="1" ht="15.75">
      <c r="A63" s="7">
        <v>59</v>
      </c>
      <c r="B63" s="13" t="s">
        <v>68</v>
      </c>
      <c r="C63" s="9">
        <f t="shared" si="2"/>
        <v>15</v>
      </c>
      <c r="D63" s="7">
        <f t="shared" si="3"/>
        <v>1</v>
      </c>
      <c r="E63" s="7"/>
      <c r="F63" s="7">
        <v>15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1"/>
      <c r="X63" s="38"/>
      <c r="Y63" s="38"/>
      <c r="Z63" s="51"/>
    </row>
    <row r="64" spans="1:26" s="12" customFormat="1" ht="15.75">
      <c r="A64" s="7">
        <v>60</v>
      </c>
      <c r="B64" s="8" t="s">
        <v>75</v>
      </c>
      <c r="C64" s="9">
        <f t="shared" si="2"/>
        <v>15</v>
      </c>
      <c r="D64" s="7">
        <f t="shared" si="3"/>
        <v>1</v>
      </c>
      <c r="E64" s="10"/>
      <c r="F64" s="10">
        <v>15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1"/>
      <c r="X64" s="38"/>
      <c r="Y64" s="38"/>
      <c r="Z64" s="17"/>
    </row>
    <row r="65" spans="1:26" s="12" customFormat="1" ht="15.75">
      <c r="A65" s="7">
        <v>61</v>
      </c>
      <c r="B65" s="15" t="s">
        <v>76</v>
      </c>
      <c r="C65" s="9">
        <f t="shared" si="2"/>
        <v>15</v>
      </c>
      <c r="D65" s="7">
        <f t="shared" si="3"/>
        <v>1</v>
      </c>
      <c r="E65" s="17"/>
      <c r="F65" s="17">
        <v>15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38"/>
      <c r="Y65" s="38"/>
      <c r="Z65" s="7"/>
    </row>
    <row r="66" spans="1:26" s="12" customFormat="1" ht="15.75">
      <c r="A66" s="7">
        <v>62</v>
      </c>
      <c r="B66" s="15" t="s">
        <v>11</v>
      </c>
      <c r="C66" s="9">
        <f t="shared" si="2"/>
        <v>15</v>
      </c>
      <c r="D66" s="7">
        <f t="shared" si="3"/>
        <v>1</v>
      </c>
      <c r="E66" s="17"/>
      <c r="F66" s="17">
        <v>15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1"/>
      <c r="X66" s="38"/>
      <c r="Y66" s="38"/>
      <c r="Z66" s="7"/>
    </row>
    <row r="67" spans="1:26" s="12" customFormat="1" ht="15.75">
      <c r="A67" s="7">
        <v>63</v>
      </c>
      <c r="B67" s="8" t="s">
        <v>166</v>
      </c>
      <c r="C67" s="9">
        <f t="shared" si="2"/>
        <v>14</v>
      </c>
      <c r="D67" s="7">
        <f t="shared" si="3"/>
        <v>1</v>
      </c>
      <c r="E67" s="10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14</v>
      </c>
      <c r="W67" s="11"/>
      <c r="X67" s="38"/>
      <c r="Y67" s="38"/>
      <c r="Z67" s="17"/>
    </row>
    <row r="68" spans="1:26" s="12" customFormat="1" ht="15.75">
      <c r="A68" s="7">
        <v>64</v>
      </c>
      <c r="B68" s="14" t="s">
        <v>85</v>
      </c>
      <c r="C68" s="9">
        <f t="shared" si="2"/>
        <v>14</v>
      </c>
      <c r="D68" s="7">
        <f t="shared" si="3"/>
        <v>1</v>
      </c>
      <c r="E68" s="17"/>
      <c r="F68" s="17"/>
      <c r="G68" s="7">
        <v>14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1"/>
      <c r="X68" s="38"/>
      <c r="Y68" s="38"/>
      <c r="Z68" s="10"/>
    </row>
    <row r="69" spans="1:26" s="12" customFormat="1" ht="15.75">
      <c r="A69" s="7">
        <v>65</v>
      </c>
      <c r="B69" s="60" t="s">
        <v>152</v>
      </c>
      <c r="C69" s="9">
        <f aca="true" t="shared" si="4" ref="C69:C77">SUM(E69:V69)+X69</f>
        <v>13</v>
      </c>
      <c r="D69" s="7">
        <f aca="true" t="shared" si="5" ref="D69:D77">COUNTA(E69:V69)+Y69</f>
        <v>1</v>
      </c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1" t="s">
        <v>153</v>
      </c>
      <c r="X69" s="38">
        <v>13</v>
      </c>
      <c r="Y69" s="38">
        <v>1</v>
      </c>
      <c r="Z69" s="50"/>
    </row>
    <row r="70" spans="1:26" s="12" customFormat="1" ht="15.75">
      <c r="A70" s="7">
        <v>66</v>
      </c>
      <c r="B70" s="30" t="s">
        <v>22</v>
      </c>
      <c r="C70" s="9">
        <f t="shared" si="4"/>
        <v>12</v>
      </c>
      <c r="D70" s="7">
        <f t="shared" si="5"/>
        <v>1</v>
      </c>
      <c r="E70" s="17"/>
      <c r="F70" s="17"/>
      <c r="G70" s="7"/>
      <c r="H70" s="7"/>
      <c r="I70" s="7"/>
      <c r="J70" s="7"/>
      <c r="K70" s="7"/>
      <c r="L70" s="7"/>
      <c r="M70" s="7"/>
      <c r="N70" s="7"/>
      <c r="O70" s="7"/>
      <c r="P70" s="7">
        <v>12</v>
      </c>
      <c r="Q70" s="7"/>
      <c r="R70" s="7"/>
      <c r="S70" s="7"/>
      <c r="T70" s="7"/>
      <c r="U70" s="7"/>
      <c r="V70" s="7"/>
      <c r="W70" s="11"/>
      <c r="X70" s="38"/>
      <c r="Y70" s="38"/>
      <c r="Z70" s="50"/>
    </row>
    <row r="71" spans="1:26" s="12" customFormat="1" ht="15.75">
      <c r="A71" s="7">
        <v>67</v>
      </c>
      <c r="B71" s="15" t="s">
        <v>138</v>
      </c>
      <c r="C71" s="9">
        <f t="shared" si="4"/>
        <v>11</v>
      </c>
      <c r="D71" s="7">
        <f t="shared" si="5"/>
        <v>1</v>
      </c>
      <c r="E71" s="17"/>
      <c r="F71" s="1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11</v>
      </c>
      <c r="S71" s="7"/>
      <c r="T71" s="7"/>
      <c r="U71" s="7"/>
      <c r="V71" s="7"/>
      <c r="W71" s="11"/>
      <c r="X71" s="38"/>
      <c r="Y71" s="38"/>
      <c r="Z71" s="7"/>
    </row>
    <row r="72" spans="1:26" s="12" customFormat="1" ht="15.75">
      <c r="A72" s="7">
        <v>68</v>
      </c>
      <c r="B72" s="16" t="s">
        <v>158</v>
      </c>
      <c r="C72" s="9">
        <f t="shared" si="4"/>
        <v>11</v>
      </c>
      <c r="D72" s="7">
        <f t="shared" si="5"/>
        <v>1</v>
      </c>
      <c r="E72" s="17"/>
      <c r="F72" s="1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11</v>
      </c>
      <c r="S72" s="7"/>
      <c r="T72" s="7"/>
      <c r="U72" s="7"/>
      <c r="V72" s="7"/>
      <c r="W72" s="7"/>
      <c r="X72" s="38"/>
      <c r="Y72" s="38"/>
      <c r="Z72" s="49"/>
    </row>
    <row r="73" spans="1:26" s="12" customFormat="1" ht="15.75">
      <c r="A73" s="7">
        <v>69</v>
      </c>
      <c r="B73" s="46" t="s">
        <v>137</v>
      </c>
      <c r="C73" s="9">
        <f t="shared" si="4"/>
        <v>11</v>
      </c>
      <c r="D73" s="7">
        <f t="shared" si="5"/>
        <v>1</v>
      </c>
      <c r="E73" s="17"/>
      <c r="F73" s="1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11</v>
      </c>
      <c r="S73" s="7"/>
      <c r="T73" s="7"/>
      <c r="U73" s="7"/>
      <c r="V73" s="7"/>
      <c r="W73" s="11"/>
      <c r="X73" s="38"/>
      <c r="Y73" s="38"/>
      <c r="Z73" s="50"/>
    </row>
    <row r="74" spans="1:26" s="12" customFormat="1" ht="15.75">
      <c r="A74" s="7">
        <v>70</v>
      </c>
      <c r="B74" s="61" t="s">
        <v>78</v>
      </c>
      <c r="C74" s="9">
        <f t="shared" si="4"/>
        <v>10</v>
      </c>
      <c r="D74" s="7">
        <f t="shared" si="5"/>
        <v>1</v>
      </c>
      <c r="E74" s="17"/>
      <c r="F74" s="17"/>
      <c r="G74" s="7"/>
      <c r="H74" s="7"/>
      <c r="I74" s="7"/>
      <c r="J74" s="7"/>
      <c r="K74" s="7"/>
      <c r="L74" s="7">
        <v>10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11"/>
      <c r="X74" s="38"/>
      <c r="Y74" s="38"/>
      <c r="Z74" s="49"/>
    </row>
    <row r="75" spans="1:26" s="12" customFormat="1" ht="15.75">
      <c r="A75" s="7">
        <v>71</v>
      </c>
      <c r="B75" s="46" t="s">
        <v>103</v>
      </c>
      <c r="C75" s="9">
        <f t="shared" si="4"/>
        <v>10</v>
      </c>
      <c r="D75" s="7">
        <f t="shared" si="5"/>
        <v>1</v>
      </c>
      <c r="E75" s="17"/>
      <c r="F75" s="17"/>
      <c r="G75" s="7"/>
      <c r="H75" s="7"/>
      <c r="I75" s="7"/>
      <c r="J75" s="7"/>
      <c r="K75" s="7"/>
      <c r="L75" s="7">
        <v>10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11"/>
      <c r="X75" s="38"/>
      <c r="Y75" s="38"/>
      <c r="Z75" s="50"/>
    </row>
    <row r="76" spans="1:26" s="12" customFormat="1" ht="15.75">
      <c r="A76" s="7">
        <v>72</v>
      </c>
      <c r="B76" s="46" t="s">
        <v>79</v>
      </c>
      <c r="C76" s="9">
        <f t="shared" si="4"/>
        <v>10</v>
      </c>
      <c r="D76" s="7">
        <f t="shared" si="5"/>
        <v>1</v>
      </c>
      <c r="E76" s="17"/>
      <c r="F76" s="17"/>
      <c r="G76" s="7"/>
      <c r="H76" s="7"/>
      <c r="I76" s="7"/>
      <c r="J76" s="7"/>
      <c r="K76" s="7"/>
      <c r="L76" s="7">
        <v>10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11"/>
      <c r="X76" s="38"/>
      <c r="Y76" s="38"/>
      <c r="Z76" s="50"/>
    </row>
    <row r="77" spans="1:26" s="12" customFormat="1" ht="15.75">
      <c r="A77" s="7">
        <v>73</v>
      </c>
      <c r="B77" s="60" t="s">
        <v>81</v>
      </c>
      <c r="C77" s="9">
        <f t="shared" si="4"/>
        <v>10</v>
      </c>
      <c r="D77" s="7">
        <f t="shared" si="5"/>
        <v>1</v>
      </c>
      <c r="E77" s="17"/>
      <c r="F77" s="17"/>
      <c r="G77" s="7"/>
      <c r="H77" s="7"/>
      <c r="I77" s="7"/>
      <c r="J77" s="7"/>
      <c r="K77" s="7"/>
      <c r="L77" s="7">
        <v>10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11"/>
      <c r="X77" s="38"/>
      <c r="Y77" s="38"/>
      <c r="Z77" s="50"/>
    </row>
    <row r="78" spans="1:26" s="12" customFormat="1" ht="15.75">
      <c r="A78" s="18"/>
      <c r="B78" s="19"/>
      <c r="C78" s="20"/>
      <c r="D78" s="18"/>
      <c r="E78" s="17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38"/>
      <c r="Y78" s="38"/>
      <c r="Z78" s="18"/>
    </row>
    <row r="79" spans="1:26" s="22" customFormat="1" ht="15.75">
      <c r="A79" s="21"/>
      <c r="B79" s="37" t="s">
        <v>4</v>
      </c>
      <c r="C79" s="37">
        <f>SUM(C5:C77)</f>
        <v>9561</v>
      </c>
      <c r="D79" s="37">
        <f>SUM(D5:D77)</f>
        <v>414</v>
      </c>
      <c r="E79" s="37">
        <f aca="true" t="shared" si="6" ref="E79:V79">COUNTA(E5:E77)</f>
        <v>2</v>
      </c>
      <c r="F79" s="37">
        <f t="shared" si="6"/>
        <v>35</v>
      </c>
      <c r="G79" s="37">
        <f t="shared" si="6"/>
        <v>6</v>
      </c>
      <c r="H79" s="37">
        <f t="shared" si="6"/>
        <v>23</v>
      </c>
      <c r="I79" s="37">
        <f t="shared" si="6"/>
        <v>21</v>
      </c>
      <c r="J79" s="37">
        <f t="shared" si="6"/>
        <v>8</v>
      </c>
      <c r="K79" s="37">
        <f t="shared" si="6"/>
        <v>8</v>
      </c>
      <c r="L79" s="37">
        <f t="shared" si="6"/>
        <v>35</v>
      </c>
      <c r="M79" s="37">
        <f t="shared" si="6"/>
        <v>7</v>
      </c>
      <c r="N79" s="37">
        <f t="shared" si="6"/>
        <v>18</v>
      </c>
      <c r="O79" s="37">
        <f t="shared" si="6"/>
        <v>31</v>
      </c>
      <c r="P79" s="37">
        <f t="shared" si="6"/>
        <v>26</v>
      </c>
      <c r="Q79" s="37">
        <f t="shared" si="6"/>
        <v>18</v>
      </c>
      <c r="R79" s="37">
        <f t="shared" si="6"/>
        <v>22</v>
      </c>
      <c r="S79" s="37">
        <f t="shared" si="6"/>
        <v>13</v>
      </c>
      <c r="T79" s="37">
        <f t="shared" si="6"/>
        <v>9</v>
      </c>
      <c r="U79" s="37">
        <f t="shared" si="6"/>
        <v>18</v>
      </c>
      <c r="V79" s="37">
        <f t="shared" si="6"/>
        <v>14</v>
      </c>
      <c r="W79" s="9">
        <f>Y79</f>
        <v>100</v>
      </c>
      <c r="X79" s="37">
        <f>SUM(X5:X78)</f>
        <v>3616</v>
      </c>
      <c r="Y79" s="37">
        <f>SUM(Y5:Y77)</f>
        <v>100</v>
      </c>
      <c r="Z79" s="37"/>
    </row>
    <row r="80" ht="15">
      <c r="X80" s="3">
        <f>SUM(E5:V77)</f>
        <v>5945</v>
      </c>
    </row>
    <row r="81" ht="15">
      <c r="X81" s="3">
        <f>SUM(X79:X80)</f>
        <v>9561</v>
      </c>
    </row>
    <row r="82" spans="3:4" ht="15">
      <c r="C82" s="45"/>
      <c r="D82" s="45"/>
    </row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</sheetData>
  <sheetProtection/>
  <autoFilter ref="A1:S77"/>
  <printOptions/>
  <pageMargins left="0.4330708661417323" right="0.3937007874015748" top="0.35433070866141736" bottom="0.35433070866141736" header="0.31496062992125984" footer="0.31496062992125984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C33" sqref="C33"/>
    </sheetView>
  </sheetViews>
  <sheetFormatPr defaultColWidth="9.140625" defaultRowHeight="15"/>
  <cols>
    <col min="1" max="1" width="12.57421875" style="3" customWidth="1"/>
    <col min="2" max="2" width="36.8515625" style="54" customWidth="1"/>
    <col min="3" max="3" width="81.00390625" style="1" customWidth="1"/>
    <col min="4" max="4" width="24.8515625" style="1" customWidth="1"/>
    <col min="5" max="16384" width="9.140625" style="1" customWidth="1"/>
  </cols>
  <sheetData>
    <row r="1" ht="33">
      <c r="B1" s="56" t="s">
        <v>29</v>
      </c>
    </row>
    <row r="2" ht="33">
      <c r="B2" s="56" t="s">
        <v>70</v>
      </c>
    </row>
    <row r="4" spans="1:3" ht="20.25">
      <c r="A4" s="52" t="s">
        <v>33</v>
      </c>
      <c r="B4" s="57" t="s">
        <v>34</v>
      </c>
      <c r="C4" s="52" t="s">
        <v>35</v>
      </c>
    </row>
    <row r="5" spans="1:4" ht="15">
      <c r="A5" s="53"/>
      <c r="C5" s="54"/>
      <c r="D5" s="54"/>
    </row>
    <row r="6" spans="1:4" ht="15">
      <c r="A6" s="53">
        <v>43478</v>
      </c>
      <c r="B6" s="59" t="s">
        <v>27</v>
      </c>
      <c r="C6" s="54" t="s">
        <v>71</v>
      </c>
      <c r="D6" s="54"/>
    </row>
    <row r="7" spans="1:4" ht="15">
      <c r="A7" s="53">
        <v>43485</v>
      </c>
      <c r="B7" s="59" t="s">
        <v>27</v>
      </c>
      <c r="C7" s="54" t="s">
        <v>146</v>
      </c>
      <c r="D7" s="54"/>
    </row>
    <row r="8" spans="1:4" ht="15">
      <c r="A8" s="53">
        <v>43492</v>
      </c>
      <c r="B8" s="59" t="s">
        <v>27</v>
      </c>
      <c r="C8" s="63" t="s">
        <v>83</v>
      </c>
      <c r="D8" s="54"/>
    </row>
    <row r="9" spans="1:4" ht="15">
      <c r="A9" s="53">
        <v>43506</v>
      </c>
      <c r="B9" s="62" t="s">
        <v>85</v>
      </c>
      <c r="C9" s="63" t="s">
        <v>145</v>
      </c>
      <c r="D9" s="54"/>
    </row>
    <row r="10" spans="1:4" ht="15">
      <c r="A10" s="53">
        <v>43527</v>
      </c>
      <c r="B10" s="59" t="s">
        <v>27</v>
      </c>
      <c r="C10" s="63" t="s">
        <v>86</v>
      </c>
      <c r="D10" s="54"/>
    </row>
    <row r="11" spans="1:4" ht="15">
      <c r="A11" s="53">
        <v>43581</v>
      </c>
      <c r="B11" s="59" t="s">
        <v>27</v>
      </c>
      <c r="C11" s="63" t="s">
        <v>98</v>
      </c>
      <c r="D11" s="54"/>
    </row>
    <row r="12" spans="1:3" s="54" customFormat="1" ht="15">
      <c r="A12" s="53">
        <v>43582</v>
      </c>
      <c r="B12" s="54" t="s">
        <v>14</v>
      </c>
      <c r="C12" s="54" t="s">
        <v>95</v>
      </c>
    </row>
    <row r="13" spans="1:3" s="54" customFormat="1" ht="15">
      <c r="A13" s="53">
        <v>43582</v>
      </c>
      <c r="B13" s="59" t="s">
        <v>43</v>
      </c>
      <c r="C13" s="54" t="s">
        <v>96</v>
      </c>
    </row>
    <row r="14" spans="1:3" s="54" customFormat="1" ht="15">
      <c r="A14" s="53">
        <v>43589</v>
      </c>
      <c r="B14" s="59" t="s">
        <v>17</v>
      </c>
      <c r="C14" s="54" t="s">
        <v>100</v>
      </c>
    </row>
    <row r="15" spans="1:3" s="54" customFormat="1" ht="15">
      <c r="A15" s="53">
        <v>43604</v>
      </c>
      <c r="B15" s="59" t="s">
        <v>1</v>
      </c>
      <c r="C15" s="54" t="s">
        <v>105</v>
      </c>
    </row>
    <row r="16" spans="1:3" s="54" customFormat="1" ht="15">
      <c r="A16" s="53">
        <v>43611</v>
      </c>
      <c r="B16" s="59" t="s">
        <v>27</v>
      </c>
      <c r="C16" s="63" t="s">
        <v>106</v>
      </c>
    </row>
    <row r="17" spans="1:3" s="54" customFormat="1" ht="15">
      <c r="A17" s="53">
        <v>43611</v>
      </c>
      <c r="B17" s="59" t="s">
        <v>51</v>
      </c>
      <c r="C17" s="54" t="s">
        <v>110</v>
      </c>
    </row>
    <row r="18" spans="1:3" s="54" customFormat="1" ht="15">
      <c r="A18" s="53">
        <v>43611</v>
      </c>
      <c r="B18" s="54" t="s">
        <v>101</v>
      </c>
      <c r="C18" s="54" t="s">
        <v>108</v>
      </c>
    </row>
    <row r="19" spans="1:3" s="54" customFormat="1" ht="15">
      <c r="A19" s="53">
        <v>43611</v>
      </c>
      <c r="B19" s="59" t="s">
        <v>43</v>
      </c>
      <c r="C19" s="54" t="s">
        <v>109</v>
      </c>
    </row>
    <row r="20" spans="1:3" s="54" customFormat="1" ht="15">
      <c r="A20" s="53">
        <v>43617</v>
      </c>
      <c r="B20" s="59" t="s">
        <v>27</v>
      </c>
      <c r="C20" s="63" t="s">
        <v>107</v>
      </c>
    </row>
    <row r="21" spans="1:3" s="54" customFormat="1" ht="15">
      <c r="A21" s="53">
        <v>43625</v>
      </c>
      <c r="B21" s="59" t="s">
        <v>17</v>
      </c>
      <c r="C21" s="54" t="s">
        <v>111</v>
      </c>
    </row>
    <row r="22" spans="1:3" s="54" customFormat="1" ht="15">
      <c r="A22" s="53">
        <v>43625</v>
      </c>
      <c r="B22" s="59" t="s">
        <v>1</v>
      </c>
      <c r="C22" s="54" t="s">
        <v>112</v>
      </c>
    </row>
    <row r="23" spans="1:3" s="54" customFormat="1" ht="15">
      <c r="A23" s="53">
        <v>43625</v>
      </c>
      <c r="B23" s="62" t="s">
        <v>30</v>
      </c>
      <c r="C23" s="54" t="s">
        <v>113</v>
      </c>
    </row>
    <row r="24" spans="1:3" s="54" customFormat="1" ht="15">
      <c r="A24" s="53">
        <v>43632</v>
      </c>
      <c r="B24" s="59" t="s">
        <v>27</v>
      </c>
      <c r="C24" s="54" t="s">
        <v>114</v>
      </c>
    </row>
    <row r="25" spans="1:3" s="54" customFormat="1" ht="15">
      <c r="A25" s="53">
        <v>43639</v>
      </c>
      <c r="B25" s="59" t="s">
        <v>116</v>
      </c>
      <c r="C25" s="63" t="s">
        <v>119</v>
      </c>
    </row>
    <row r="26" spans="1:3" s="54" customFormat="1" ht="15">
      <c r="A26" s="53">
        <v>43645</v>
      </c>
      <c r="B26" s="59" t="s">
        <v>116</v>
      </c>
      <c r="C26" s="54" t="s">
        <v>120</v>
      </c>
    </row>
    <row r="27" spans="1:3" s="54" customFormat="1" ht="15">
      <c r="A27" s="53">
        <v>43646</v>
      </c>
      <c r="B27" s="59" t="s">
        <v>27</v>
      </c>
      <c r="C27" s="54" t="s">
        <v>115</v>
      </c>
    </row>
    <row r="28" spans="1:3" s="54" customFormat="1" ht="15">
      <c r="A28" s="53">
        <v>43666</v>
      </c>
      <c r="B28" s="59" t="s">
        <v>27</v>
      </c>
      <c r="C28" s="63" t="s">
        <v>125</v>
      </c>
    </row>
    <row r="29" spans="1:3" s="54" customFormat="1" ht="15">
      <c r="A29" s="53">
        <v>43667</v>
      </c>
      <c r="B29" s="59" t="s">
        <v>43</v>
      </c>
      <c r="C29" s="54" t="s">
        <v>129</v>
      </c>
    </row>
    <row r="30" spans="1:3" s="54" customFormat="1" ht="15">
      <c r="A30" s="53">
        <v>43681</v>
      </c>
      <c r="B30" s="59" t="s">
        <v>27</v>
      </c>
      <c r="C30" s="54" t="s">
        <v>130</v>
      </c>
    </row>
    <row r="31" spans="1:3" s="54" customFormat="1" ht="15">
      <c r="A31" s="53">
        <v>43723</v>
      </c>
      <c r="B31" s="59" t="s">
        <v>27</v>
      </c>
      <c r="C31" s="63" t="s">
        <v>136</v>
      </c>
    </row>
    <row r="32" spans="1:3" s="54" customFormat="1" ht="15">
      <c r="A32" s="53">
        <v>43737</v>
      </c>
      <c r="B32" s="59" t="s">
        <v>49</v>
      </c>
      <c r="C32" s="62" t="s">
        <v>144</v>
      </c>
    </row>
    <row r="33" spans="1:3" s="54" customFormat="1" ht="15">
      <c r="A33" s="53">
        <v>43742</v>
      </c>
      <c r="B33" s="59" t="s">
        <v>27</v>
      </c>
      <c r="C33" s="54" t="s">
        <v>169</v>
      </c>
    </row>
    <row r="34" spans="1:3" s="54" customFormat="1" ht="15">
      <c r="A34" s="53">
        <v>43758</v>
      </c>
      <c r="B34" s="59" t="s">
        <v>27</v>
      </c>
      <c r="C34" s="63" t="s">
        <v>154</v>
      </c>
    </row>
    <row r="35" spans="1:3" s="54" customFormat="1" ht="15">
      <c r="A35" s="53">
        <v>43779</v>
      </c>
      <c r="B35" s="59" t="s">
        <v>27</v>
      </c>
      <c r="C35" s="62" t="s">
        <v>162</v>
      </c>
    </row>
    <row r="36" spans="1:3" s="54" customFormat="1" ht="15">
      <c r="A36" s="53"/>
      <c r="B36" s="53"/>
      <c r="C36" s="53"/>
    </row>
    <row r="37" spans="1:4" ht="15">
      <c r="A37" s="53"/>
      <c r="B37" s="53"/>
      <c r="C37" s="54"/>
      <c r="D37" s="54"/>
    </row>
    <row r="38" spans="1:4" ht="25.5">
      <c r="A38" s="53"/>
      <c r="B38" s="58" t="s">
        <v>42</v>
      </c>
      <c r="C38" s="54"/>
      <c r="D38" s="54"/>
    </row>
    <row r="39" spans="1:4" ht="15">
      <c r="A39" s="53"/>
      <c r="C39" s="54"/>
      <c r="D39" s="54"/>
    </row>
    <row r="40" spans="1:4" ht="30">
      <c r="A40" s="53">
        <v>43582</v>
      </c>
      <c r="B40" s="54" t="s">
        <v>97</v>
      </c>
      <c r="C40" s="64" t="s">
        <v>128</v>
      </c>
      <c r="D40" s="54"/>
    </row>
    <row r="41" spans="1:4" ht="23.25" customHeight="1">
      <c r="A41" s="53">
        <v>43786</v>
      </c>
      <c r="B41" s="54" t="s">
        <v>97</v>
      </c>
      <c r="C41" s="65" t="s">
        <v>163</v>
      </c>
      <c r="D41" s="54"/>
    </row>
    <row r="42" spans="1:4" ht="15">
      <c r="A42" s="53"/>
      <c r="C42" s="54"/>
      <c r="D42" s="54"/>
    </row>
    <row r="43" spans="1:4" ht="15">
      <c r="A43" s="53"/>
      <c r="C43" s="54"/>
      <c r="D43" s="54"/>
    </row>
    <row r="44" spans="1:4" ht="15">
      <c r="A44" s="53"/>
      <c r="C44" s="54"/>
      <c r="D44" s="54"/>
    </row>
    <row r="45" spans="1:4" ht="15">
      <c r="A45" s="53"/>
      <c r="C45" s="54"/>
      <c r="D45" s="54"/>
    </row>
    <row r="46" spans="1:4" ht="15">
      <c r="A46" s="53"/>
      <c r="C46" s="54"/>
      <c r="D46" s="54"/>
    </row>
    <row r="47" spans="1:4" ht="15">
      <c r="A47" s="53"/>
      <c r="C47" s="54"/>
      <c r="D47" s="54"/>
    </row>
    <row r="48" spans="1:4" ht="15">
      <c r="A48" s="53"/>
      <c r="C48" s="54"/>
      <c r="D48" s="54"/>
    </row>
    <row r="49" spans="1:4" ht="15">
      <c r="A49" s="53"/>
      <c r="C49" s="54"/>
      <c r="D49" s="54"/>
    </row>
    <row r="50" spans="1:4" ht="15">
      <c r="A50" s="53"/>
      <c r="C50" s="54"/>
      <c r="D50" s="54"/>
    </row>
    <row r="51" spans="1:4" ht="15">
      <c r="A51" s="53"/>
      <c r="C51" s="54"/>
      <c r="D51" s="54"/>
    </row>
    <row r="52" spans="1:4" ht="15">
      <c r="A52" s="53"/>
      <c r="C52" s="54"/>
      <c r="D52" s="54"/>
    </row>
    <row r="53" spans="1:4" ht="15">
      <c r="A53" s="53"/>
      <c r="C53" s="54"/>
      <c r="D53" s="54"/>
    </row>
    <row r="54" spans="1:4" ht="15">
      <c r="A54" s="53"/>
      <c r="C54" s="54"/>
      <c r="D54" s="54"/>
    </row>
    <row r="55" spans="1:4" ht="15">
      <c r="A55" s="53"/>
      <c r="C55" s="54"/>
      <c r="D55" s="54"/>
    </row>
    <row r="56" spans="1:4" ht="15">
      <c r="A56" s="53"/>
      <c r="C56" s="54"/>
      <c r="D56" s="54"/>
    </row>
    <row r="57" spans="1:4" ht="15">
      <c r="A57" s="53"/>
      <c r="C57" s="54"/>
      <c r="D57" s="54"/>
    </row>
    <row r="58" spans="1:4" ht="15">
      <c r="A58" s="55"/>
      <c r="C58" s="54"/>
      <c r="D58" s="54"/>
    </row>
    <row r="59" spans="1:4" ht="15">
      <c r="A59" s="55"/>
      <c r="C59" s="54"/>
      <c r="D59" s="54"/>
    </row>
    <row r="60" spans="1:4" ht="15">
      <c r="A60" s="55"/>
      <c r="C60" s="54"/>
      <c r="D60" s="54"/>
    </row>
    <row r="61" spans="1:4" ht="15">
      <c r="A61" s="55"/>
      <c r="C61" s="54"/>
      <c r="D61" s="54"/>
    </row>
    <row r="62" spans="1:4" ht="15">
      <c r="A62" s="55"/>
      <c r="C62" s="54"/>
      <c r="D62" s="54"/>
    </row>
    <row r="63" spans="1:4" ht="15">
      <c r="A63" s="55"/>
      <c r="C63" s="54"/>
      <c r="D63" s="54"/>
    </row>
    <row r="64" spans="1:4" ht="15">
      <c r="A64" s="55"/>
      <c r="C64" s="54"/>
      <c r="D64" s="54"/>
    </row>
    <row r="65" spans="1:4" ht="15">
      <c r="A65" s="55"/>
      <c r="C65" s="54"/>
      <c r="D65" s="54"/>
    </row>
    <row r="66" spans="1:4" ht="15">
      <c r="A66" s="55"/>
      <c r="C66" s="54"/>
      <c r="D66" s="54"/>
    </row>
    <row r="67" spans="1:4" ht="15">
      <c r="A67" s="55"/>
      <c r="C67" s="54"/>
      <c r="D67" s="54"/>
    </row>
    <row r="68" spans="1:4" ht="15">
      <c r="A68" s="55"/>
      <c r="C68" s="54"/>
      <c r="D68" s="54"/>
    </row>
    <row r="69" spans="1:4" ht="15">
      <c r="A69" s="55"/>
      <c r="C69" s="54"/>
      <c r="D69" s="54"/>
    </row>
    <row r="70" spans="1:4" ht="15">
      <c r="A70" s="55"/>
      <c r="C70" s="54"/>
      <c r="D70" s="54"/>
    </row>
    <row r="71" spans="1:4" ht="15">
      <c r="A71" s="55"/>
      <c r="C71" s="54"/>
      <c r="D71" s="54"/>
    </row>
    <row r="72" spans="1:4" ht="15">
      <c r="A72" s="55"/>
      <c r="C72" s="54"/>
      <c r="D72" s="54"/>
    </row>
    <row r="73" spans="1:4" ht="15">
      <c r="A73" s="55"/>
      <c r="C73" s="54"/>
      <c r="D73" s="54"/>
    </row>
    <row r="74" spans="1:4" ht="15">
      <c r="A74" s="55"/>
      <c r="C74" s="54"/>
      <c r="D74" s="54"/>
    </row>
    <row r="75" spans="1:4" ht="15">
      <c r="A75" s="55"/>
      <c r="C75" s="54"/>
      <c r="D75" s="54"/>
    </row>
    <row r="76" spans="1:4" ht="15">
      <c r="A76" s="55"/>
      <c r="C76" s="54"/>
      <c r="D76" s="54"/>
    </row>
    <row r="77" spans="1:4" ht="15">
      <c r="A77" s="55"/>
      <c r="C77" s="54"/>
      <c r="D77" s="54"/>
    </row>
    <row r="78" spans="1:4" ht="15">
      <c r="A78" s="55"/>
      <c r="C78" s="54"/>
      <c r="D78" s="54"/>
    </row>
    <row r="79" spans="1:4" ht="15">
      <c r="A79" s="55"/>
      <c r="C79" s="54"/>
      <c r="D79" s="54"/>
    </row>
    <row r="80" spans="1:4" ht="15">
      <c r="A80" s="55"/>
      <c r="C80" s="54"/>
      <c r="D80" s="54"/>
    </row>
    <row r="81" spans="1:4" ht="15">
      <c r="A81" s="55"/>
      <c r="C81" s="54"/>
      <c r="D81" s="54"/>
    </row>
    <row r="82" spans="1:4" ht="15">
      <c r="A82" s="55"/>
      <c r="C82" s="54"/>
      <c r="D82" s="54"/>
    </row>
    <row r="83" spans="1:4" ht="15">
      <c r="A83" s="55"/>
      <c r="C83" s="54"/>
      <c r="D83" s="54"/>
    </row>
    <row r="84" spans="1:4" ht="15">
      <c r="A84" s="55"/>
      <c r="C84" s="54"/>
      <c r="D84" s="54"/>
    </row>
    <row r="85" spans="1:4" ht="15">
      <c r="A85" s="55"/>
      <c r="C85" s="54"/>
      <c r="D85" s="54"/>
    </row>
    <row r="86" spans="1:4" ht="15">
      <c r="A86" s="55"/>
      <c r="C86" s="54"/>
      <c r="D86" s="54"/>
    </row>
    <row r="87" spans="1:4" ht="15">
      <c r="A87" s="55"/>
      <c r="C87" s="54"/>
      <c r="D87" s="54"/>
    </row>
  </sheetData>
  <sheetProtection/>
  <autoFilter ref="A4:D57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2014-12-05T07:21:24Z</cp:lastPrinted>
  <dcterms:created xsi:type="dcterms:W3CDTF">2011-03-11T17:02:59Z</dcterms:created>
  <dcterms:modified xsi:type="dcterms:W3CDTF">2019-11-23T21:14:37Z</dcterms:modified>
  <cp:category/>
  <cp:version/>
  <cp:contentType/>
  <cp:contentStatus/>
</cp:coreProperties>
</file>