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LASSIFICA" sheetId="1" r:id="rId1"/>
    <sheet name="RISULTATI" sheetId="2" r:id="rId2"/>
  </sheets>
  <definedNames>
    <definedName name="_xlnm._FilterDatabase" localSheetId="0" hidden="1">'CLASSIFICA'!$A$4:$AF$96</definedName>
    <definedName name="_xlnm._FilterDatabase" localSheetId="1" hidden="1">'RISULTATI'!$A$4:$D$68</definedName>
    <definedName name="_xlnm.Print_Area" localSheetId="0">'CLASSIFICA'!$A$1:$AB$94</definedName>
    <definedName name="_xlnm.Print_Titles" localSheetId="0">'CLASSIFICA'!$4:$4</definedName>
  </definedNames>
  <calcPr fullCalcOnLoad="1"/>
</workbook>
</file>

<file path=xl/sharedStrings.xml><?xml version="1.0" encoding="utf-8"?>
<sst xmlns="http://schemas.openxmlformats.org/spreadsheetml/2006/main" count="310" uniqueCount="189">
  <si>
    <t>FOGLIA FABRIZIO</t>
  </si>
  <si>
    <t>LEONCINI FEDERICA</t>
  </si>
  <si>
    <t>COGNOME NOME</t>
  </si>
  <si>
    <t>RONCONI ARTURO</t>
  </si>
  <si>
    <t>TOTALE</t>
  </si>
  <si>
    <t>N.</t>
  </si>
  <si>
    <t>TRAIL  RUNNING</t>
  </si>
  <si>
    <t>GRANELLI FRANCESCA</t>
  </si>
  <si>
    <t>BARBORINI GIORGIO</t>
  </si>
  <si>
    <t>SANTINI ANTONIO</t>
  </si>
  <si>
    <t>GUARNIERI STEFANO</t>
  </si>
  <si>
    <t>ZORDAN VALERIA</t>
  </si>
  <si>
    <t>SCITA MICHELE</t>
  </si>
  <si>
    <t>SCARPELLINI SANDRO</t>
  </si>
  <si>
    <t>PIOVANI STEFANO</t>
  </si>
  <si>
    <t>N. GARE</t>
  </si>
  <si>
    <t>MENCHINI ANDREA</t>
  </si>
  <si>
    <t>MARCHIGNOLI CLAUDIO</t>
  </si>
  <si>
    <t>CUOGHI ELISABETTA</t>
  </si>
  <si>
    <t>PIZZIGONI MAURA</t>
  </si>
  <si>
    <t>VAROLI SIMONA</t>
  </si>
  <si>
    <t>BACCHI GIACOMO</t>
  </si>
  <si>
    <t>GUSSONI DIEGO</t>
  </si>
  <si>
    <t>MARCELLINI MATTEO</t>
  </si>
  <si>
    <t>SCHIA LORENZO</t>
  </si>
  <si>
    <t>BELLINI MARIA</t>
  </si>
  <si>
    <t>STEFANINI PIETRO</t>
  </si>
  <si>
    <t>SCARPENTI MARIA TERESA</t>
  </si>
  <si>
    <t>NOTE: GARE EXTRA</t>
  </si>
  <si>
    <t>BOSELLI ILARIA</t>
  </si>
  <si>
    <t>MAGNESA GIULIA</t>
  </si>
  <si>
    <t>DUO' WALTER</t>
  </si>
  <si>
    <t>RISULTATI DI RILIEVO</t>
  </si>
  <si>
    <t>Cons</t>
  </si>
  <si>
    <t>RUBERTELLI MICHELE</t>
  </si>
  <si>
    <t>PINTELLI STEFANO</t>
  </si>
  <si>
    <t>AZZOLINI SIMONE</t>
  </si>
  <si>
    <t>GRECI EVARISTO</t>
  </si>
  <si>
    <t>FRANZONI MARIA GRAZIA</t>
  </si>
  <si>
    <t>PAVARANI MORENA</t>
  </si>
  <si>
    <t>GHIRARDI DAVIDE</t>
  </si>
  <si>
    <t>Data</t>
  </si>
  <si>
    <t>Atleta</t>
  </si>
  <si>
    <t>Risultato</t>
  </si>
  <si>
    <t>FISCINI MICHELE</t>
  </si>
  <si>
    <t>Tot.KM
Extra</t>
  </si>
  <si>
    <t>Tot.gare
Extra</t>
  </si>
  <si>
    <t>VACCARO EMANUELE</t>
  </si>
  <si>
    <r>
      <t>PALANDRANI BERNARDO</t>
    </r>
    <r>
      <rPr>
        <b/>
        <sz val="12"/>
        <color indexed="10"/>
        <rFont val="Times New Roman"/>
        <family val="1"/>
      </rPr>
      <t>*</t>
    </r>
  </si>
  <si>
    <r>
      <t>RABONI VERUSCA</t>
    </r>
    <r>
      <rPr>
        <b/>
        <sz val="12"/>
        <color indexed="10"/>
        <rFont val="Times New Roman"/>
        <family val="1"/>
      </rPr>
      <t>*</t>
    </r>
  </si>
  <si>
    <r>
      <t>ROSSI GIOVANNI</t>
    </r>
    <r>
      <rPr>
        <b/>
        <sz val="12"/>
        <color indexed="10"/>
        <rFont val="Times New Roman"/>
        <family val="1"/>
      </rPr>
      <t>*</t>
    </r>
  </si>
  <si>
    <r>
      <t>(</t>
    </r>
    <r>
      <rPr>
        <sz val="16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 xml:space="preserve"> non tesserato Uisp)</t>
    </r>
  </si>
  <si>
    <t>ANSELMI GLENDA</t>
  </si>
  <si>
    <r>
      <t>TESSONI SANDRO</t>
    </r>
    <r>
      <rPr>
        <b/>
        <sz val="12"/>
        <color indexed="10"/>
        <rFont val="Times New Roman"/>
        <family val="1"/>
      </rPr>
      <t>*</t>
    </r>
  </si>
  <si>
    <r>
      <t>GOTELLI MICHELA</t>
    </r>
    <r>
      <rPr>
        <sz val="12"/>
        <color indexed="10"/>
        <rFont val="Times New Roman"/>
        <family val="1"/>
      </rPr>
      <t>*</t>
    </r>
  </si>
  <si>
    <r>
      <t>PEVERI GIUSEPPINA</t>
    </r>
    <r>
      <rPr>
        <sz val="12"/>
        <color indexed="10"/>
        <rFont val="Times New Roman"/>
        <family val="1"/>
      </rPr>
      <t>*</t>
    </r>
  </si>
  <si>
    <r>
      <t>MORI LUIGI</t>
    </r>
    <r>
      <rPr>
        <sz val="12"/>
        <color indexed="10"/>
        <rFont val="Times New Roman"/>
        <family val="1"/>
      </rPr>
      <t>*</t>
    </r>
  </si>
  <si>
    <t>Tesserato Uisp</t>
  </si>
  <si>
    <t>SI</t>
  </si>
  <si>
    <t>NO</t>
  </si>
  <si>
    <r>
      <t>DAVOLIO UMBERTO</t>
    </r>
    <r>
      <rPr>
        <sz val="12"/>
        <color indexed="10"/>
        <rFont val="Times New Roman"/>
        <family val="1"/>
      </rPr>
      <t>*</t>
    </r>
  </si>
  <si>
    <t>RISULTATI DI SQUADRA</t>
  </si>
  <si>
    <t>CLASSIFICA  2018</t>
  </si>
  <si>
    <t>GARE DAL 01/12/2017 al 30/11/2018</t>
  </si>
  <si>
    <t>Urban
Bologna
2/12/17</t>
  </si>
  <si>
    <t>TRAIL TEAM CASONE 2018</t>
  </si>
  <si>
    <t>PREMIAZIONE 2018: I PRIMI 15 DELLA CLASSIFICA</t>
  </si>
  <si>
    <t>Trail di Portofino 18 km - Prima di Categoria E femminile</t>
  </si>
  <si>
    <t>Trail di Portofino 18 km - Terza di Categoria C femminile</t>
  </si>
  <si>
    <t>TESTI KATIUSCIA</t>
  </si>
  <si>
    <t>CARMINA STEFANO</t>
  </si>
  <si>
    <t>Winter
Sala B.
14/01/18</t>
  </si>
  <si>
    <t>BARANTANI STEFANO</t>
  </si>
  <si>
    <t>LOPEZ ANTONIO</t>
  </si>
  <si>
    <t>MARAFIOTI ANGELA</t>
  </si>
  <si>
    <t>RAMIREZ MAURICIO</t>
  </si>
  <si>
    <r>
      <t>ROSSI FRANCISCO MARIA</t>
    </r>
    <r>
      <rPr>
        <sz val="12"/>
        <color indexed="10"/>
        <rFont val="Times New Roman"/>
        <family val="1"/>
      </rPr>
      <t>*</t>
    </r>
  </si>
  <si>
    <r>
      <t>RAINERI ENRICA</t>
    </r>
    <r>
      <rPr>
        <sz val="12"/>
        <color indexed="10"/>
        <rFont val="Times New Roman"/>
        <family val="1"/>
      </rPr>
      <t>*</t>
    </r>
  </si>
  <si>
    <t>SPOTTI ANNA</t>
  </si>
  <si>
    <t>SCAFFARDI MARIA ROSA</t>
  </si>
  <si>
    <r>
      <t>MANGIAVACCA MICHELE</t>
    </r>
    <r>
      <rPr>
        <sz val="12"/>
        <color indexed="10"/>
        <rFont val="Times New Roman"/>
        <family val="1"/>
      </rPr>
      <t>*</t>
    </r>
  </si>
  <si>
    <r>
      <t>NOTARI ALESSANDRO</t>
    </r>
    <r>
      <rPr>
        <sz val="12"/>
        <color indexed="10"/>
        <rFont val="Times New Roman"/>
        <family val="1"/>
      </rPr>
      <t>*</t>
    </r>
  </si>
  <si>
    <t>Winter
Borgo
21/01/18</t>
  </si>
  <si>
    <t>Trail di Cortona 18/2/18  14 km</t>
  </si>
  <si>
    <t>Trail del Vino Derthona - Carbonara Scrivia (Al) 4^ assoluta e 1^ di categoria</t>
  </si>
  <si>
    <t>Winter
dei Castelli
10/03/18</t>
  </si>
  <si>
    <t>CAO ALESSANDRO</t>
  </si>
  <si>
    <t>BOGGIA FABIO BRUNO</t>
  </si>
  <si>
    <t>FURLOTTI FILIPPO</t>
  </si>
  <si>
    <t>PIAZZA SILVIA</t>
  </si>
  <si>
    <t>Eridano
Trail
18/03/18</t>
  </si>
  <si>
    <t>PERRI MARIA GLORIA</t>
  </si>
  <si>
    <t>Eridano Trail 21 km - Casalmaggiore (Cr) primo di categoria Over50</t>
  </si>
  <si>
    <t>Trail d.Riva
Roccamalatina
7/4/18</t>
  </si>
  <si>
    <t>Trail del Poggio
Flaminia Militare
14-15.4.18</t>
  </si>
  <si>
    <t>Pelpi Trail
Bedonia
22/4/18</t>
  </si>
  <si>
    <t>Pelpi Trail 23 km a Bedonia (Pr) - Primo di categoria Over50</t>
  </si>
  <si>
    <t>Pelpi Trail 23 km a Bedonia (Pr) - Terza donna assoluta</t>
  </si>
  <si>
    <t>Abbots
Way
28/4/18</t>
  </si>
  <si>
    <t>The Abbots Way 125 km da Bobbio a Pontremoli - seconda donna assoluta</t>
  </si>
  <si>
    <t>The Abbots Way 125 km da Bobbio a Pontremoli - 15° uomo</t>
  </si>
  <si>
    <t>Trail Terre di Canossa a Vezzano (Re) 23 km - terzo di categoria</t>
  </si>
  <si>
    <t>Vesuvio Trail 6/5/18  22 km</t>
  </si>
  <si>
    <r>
      <t>SAGLIA GIOVANNI</t>
    </r>
    <r>
      <rPr>
        <sz val="12"/>
        <color indexed="10"/>
        <rFont val="Times New Roman"/>
        <family val="1"/>
      </rPr>
      <t>*</t>
    </r>
  </si>
  <si>
    <r>
      <t>REGGIANI MICHELE</t>
    </r>
    <r>
      <rPr>
        <sz val="12"/>
        <color indexed="10"/>
        <rFont val="Times New Roman"/>
        <family val="1"/>
      </rPr>
      <t>*</t>
    </r>
  </si>
  <si>
    <r>
      <t>PORCU MASSIMO</t>
    </r>
    <r>
      <rPr>
        <sz val="12"/>
        <color indexed="10"/>
        <rFont val="Times New Roman"/>
        <family val="1"/>
      </rPr>
      <t>*</t>
    </r>
  </si>
  <si>
    <r>
      <t>POGGI MARIO</t>
    </r>
    <r>
      <rPr>
        <sz val="12"/>
        <color indexed="10"/>
        <rFont val="Times New Roman"/>
        <family val="1"/>
      </rPr>
      <t>*</t>
    </r>
  </si>
  <si>
    <r>
      <t>PASTORE FRANCESCO PAOLO</t>
    </r>
    <r>
      <rPr>
        <sz val="12"/>
        <color indexed="10"/>
        <rFont val="Times New Roman"/>
        <family val="1"/>
      </rPr>
      <t>*</t>
    </r>
  </si>
  <si>
    <r>
      <t>NADOTTI WALTER</t>
    </r>
    <r>
      <rPr>
        <sz val="12"/>
        <color indexed="10"/>
        <rFont val="Times New Roman"/>
        <family val="1"/>
      </rPr>
      <t>*</t>
    </r>
  </si>
  <si>
    <r>
      <t>BERTUCCI PIER LUIGI</t>
    </r>
    <r>
      <rPr>
        <sz val="12"/>
        <color indexed="10"/>
        <rFont val="Times New Roman"/>
        <family val="1"/>
      </rPr>
      <t>*</t>
    </r>
  </si>
  <si>
    <r>
      <t>TESTA MONICA</t>
    </r>
    <r>
      <rPr>
        <sz val="12"/>
        <color indexed="10"/>
        <rFont val="Times New Roman"/>
        <family val="1"/>
      </rPr>
      <t>*</t>
    </r>
  </si>
  <si>
    <t>POLETTI MARIANGELA</t>
  </si>
  <si>
    <t>Strafuso
Trail
13/5/18</t>
  </si>
  <si>
    <t>RUSCETTA FRANCESCO</t>
  </si>
  <si>
    <r>
      <t>BARLETTI VALERIA</t>
    </r>
    <r>
      <rPr>
        <sz val="12"/>
        <color indexed="10"/>
        <rFont val="Times New Roman"/>
        <family val="1"/>
      </rPr>
      <t>*</t>
    </r>
  </si>
  <si>
    <t>Strafuso Trail a Scurano (Pr) 21 km - secondo di categoria</t>
  </si>
  <si>
    <t>Strafuso Trail a Scurano (Pr) 21 km - terza di categoria Over F</t>
  </si>
  <si>
    <t>Trail
del Salame
27/5/18</t>
  </si>
  <si>
    <t>NICORICI ELENA</t>
  </si>
  <si>
    <r>
      <t>ADAMI ROBERTO</t>
    </r>
    <r>
      <rPr>
        <sz val="12"/>
        <color indexed="10"/>
        <rFont val="Times New Roman"/>
        <family val="1"/>
      </rPr>
      <t>*</t>
    </r>
  </si>
  <si>
    <r>
      <t>AMICI PAOLO</t>
    </r>
    <r>
      <rPr>
        <sz val="12"/>
        <color indexed="10"/>
        <rFont val="Times New Roman"/>
        <family val="1"/>
      </rPr>
      <t>*</t>
    </r>
  </si>
  <si>
    <r>
      <t>DEL RIO WILLIAM</t>
    </r>
    <r>
      <rPr>
        <sz val="12"/>
        <color indexed="10"/>
        <rFont val="Times New Roman"/>
        <family val="1"/>
      </rPr>
      <t>*</t>
    </r>
  </si>
  <si>
    <r>
      <t>GHIONI GIUSEPPINA</t>
    </r>
    <r>
      <rPr>
        <sz val="12"/>
        <color indexed="10"/>
        <rFont val="Times New Roman"/>
        <family val="1"/>
      </rPr>
      <t>*</t>
    </r>
  </si>
  <si>
    <r>
      <t>PORTA MANUELA</t>
    </r>
    <r>
      <rPr>
        <sz val="12"/>
        <color indexed="10"/>
        <rFont val="Times New Roman"/>
        <family val="1"/>
      </rPr>
      <t>*</t>
    </r>
  </si>
  <si>
    <r>
      <t>UGOLINI FERRUCCIO</t>
    </r>
    <r>
      <rPr>
        <sz val="12"/>
        <color indexed="10"/>
        <rFont val="Times New Roman"/>
        <family val="1"/>
      </rPr>
      <t>*</t>
    </r>
  </si>
  <si>
    <r>
      <t>ZANELLI WALTER</t>
    </r>
    <r>
      <rPr>
        <sz val="12"/>
        <color indexed="10"/>
        <rFont val="Times New Roman"/>
        <family val="1"/>
      </rPr>
      <t>*</t>
    </r>
  </si>
  <si>
    <t>UISP PR</t>
  </si>
  <si>
    <r>
      <t xml:space="preserve">Amalfi Positano Trail a Agerola (Na) 50 km - </t>
    </r>
    <r>
      <rPr>
        <b/>
        <sz val="11"/>
        <color indexed="8"/>
        <rFont val="Times New Roman"/>
        <family val="1"/>
      </rPr>
      <t>PRIMA DONNA assoluta</t>
    </r>
  </si>
  <si>
    <t>Trail del Salame a San Michele Tiorre (Pr) 36 km - primo categ. Over50</t>
  </si>
  <si>
    <t>Ponte Crenna 2/6/18  23 km</t>
  </si>
  <si>
    <t>Trail
Pellegrino
3/6/18</t>
  </si>
  <si>
    <r>
      <t>MAROTTA ROBERTO</t>
    </r>
    <r>
      <rPr>
        <b/>
        <sz val="12"/>
        <color indexed="10"/>
        <rFont val="Times New Roman"/>
        <family val="1"/>
      </rPr>
      <t>*</t>
    </r>
  </si>
  <si>
    <t>Trail Pan e Formai a Pellegrino (Pr) 21 km - terza di categoria Over F</t>
  </si>
  <si>
    <t>Trail Pan e Formai a Pellegrino (Pr) 21 km - terzo di categoria Over M</t>
  </si>
  <si>
    <t>Trail Pan e Formai a Pellegrino (Pr) 21 km - seconda di categoria Over F</t>
  </si>
  <si>
    <r>
      <t xml:space="preserve">Trail Pan e Formai a Pellegrino (Pr) 10 km - </t>
    </r>
    <r>
      <rPr>
        <b/>
        <sz val="11"/>
        <color indexed="8"/>
        <rFont val="Times New Roman"/>
        <family val="1"/>
      </rPr>
      <t>PRIMO UOMO assoluto</t>
    </r>
  </si>
  <si>
    <t>Vertical +Trail
Tarsogno
10/6/18</t>
  </si>
  <si>
    <t>Cento Croci Trail a Tarsogno (Pr) 34 km - seconda donna assoluta</t>
  </si>
  <si>
    <t>Cento Croci Trail a Tarsogno (Pr) 34 km - primo categoria Over M</t>
  </si>
  <si>
    <t>Cento Croci Trail a Tarsogno (Pr) 12 km - secondo uomo assoluto</t>
  </si>
  <si>
    <t>Cento Croci Trail a Tarsogno (Pr) 12 km - terzo uomo categoria Over M</t>
  </si>
  <si>
    <t>Cento Croci Trail a Tarsogno (Pr) 34 km - terza donna categoria Over F</t>
  </si>
  <si>
    <t>Cento Croci Trail a Tarsogno (Pr) 12 km - terza donna categoria Over F</t>
  </si>
  <si>
    <t>Vertical Cento Croci Trail 3 km - seconda donna assoluta</t>
  </si>
  <si>
    <t>Trail
Monte Caio
24/6/18</t>
  </si>
  <si>
    <t>Ultra K
Corniglio
16/6/18</t>
  </si>
  <si>
    <t>Monte Caio Trail a Schia (Pr) 12 km - terzo uomo assoluto</t>
  </si>
  <si>
    <t>Marina Trail 2/6/18  21 km</t>
  </si>
  <si>
    <r>
      <t>BUCCI GIUSEPPE</t>
    </r>
    <r>
      <rPr>
        <b/>
        <sz val="12"/>
        <color indexed="10"/>
        <rFont val="Times New Roman"/>
        <family val="1"/>
      </rPr>
      <t>*</t>
    </r>
  </si>
  <si>
    <t>Ecomaratona Ventasso 8/7/18  42 km</t>
  </si>
  <si>
    <t>Trail Sky Night 14/7/18  12,6 km</t>
  </si>
  <si>
    <t>Trail Bore
e Cima Tauffi
22/7/18</t>
  </si>
  <si>
    <t>Trail Val Cenedola a Bore (Pr) 23 km - seconda donna</t>
  </si>
  <si>
    <t>Trail Terre di Canossa 1/5/18  23 km
AVP56K 8/9/18  59 km
Dual Race 19/5/18  22 km</t>
  </si>
  <si>
    <t>AVP56K da Cerreto Laghi a Berceto 59 km - secondo assoluto</t>
  </si>
  <si>
    <t>Trail Terre di Canossa 1/5/18  23 km
Dual Race 19/5/18  22 km
Misurina Sky Marathon 9/9/18 42 km</t>
  </si>
  <si>
    <t>Summer Trail
Sala Baganza
16/9/18</t>
  </si>
  <si>
    <r>
      <t xml:space="preserve">Trail del Montanaro a S. Marcello Pistoiese 58 km - </t>
    </r>
    <r>
      <rPr>
        <b/>
        <sz val="11"/>
        <color indexed="8"/>
        <rFont val="Times New Roman"/>
        <family val="1"/>
      </rPr>
      <t>PRIMA DONNA assoluta</t>
    </r>
  </si>
  <si>
    <t>NICCOLAI DONATELLA</t>
  </si>
  <si>
    <t>CREMONA SERGIO</t>
  </si>
  <si>
    <t>Egadi Trail
14-16/9</t>
  </si>
  <si>
    <t>Trail Portofino 10/12/17  18 km
Cortina Trail 23/6/18  48 km
OCC Chamonix 30/8/18  55 km</t>
  </si>
  <si>
    <t>Valli Etrusche 8/4/18  50 km
Palmaria Trophy 20/5/18  10 km
Cortina Trail 23/6/18  48 km
OCC Chamonix 30/8/18  55 km</t>
  </si>
  <si>
    <t>Tartufo Trail
Calestano
7.10.18</t>
  </si>
  <si>
    <t>Tartufo Trail a Calestano (Pr) 50 km - seconda donna assoluta</t>
  </si>
  <si>
    <r>
      <t xml:space="preserve">Cento Croci Trail a Tarsogno (Pr) </t>
    </r>
    <r>
      <rPr>
        <b/>
        <sz val="11"/>
        <color indexed="8"/>
        <rFont val="Times New Roman"/>
        <family val="1"/>
      </rPr>
      <t>Vincitore combinata</t>
    </r>
    <r>
      <rPr>
        <sz val="11"/>
        <color theme="1"/>
        <rFont val="Times New Roman"/>
        <family val="2"/>
      </rPr>
      <t xml:space="preserve"> Vertical + 34 km</t>
    </r>
  </si>
  <si>
    <t>Bassa Via d.Garda 7/4/18  50 km
Lavaredo Ultra T. 22/6/18  120 km
UTMB 31/8/18  170 km
Limone Skyrace 13/10/18  29 km</t>
  </si>
  <si>
    <t>TROMBI NICOLA</t>
  </si>
  <si>
    <t>FONTANA NICHOLAS</t>
  </si>
  <si>
    <r>
      <t>ZANIBONI MATTIA</t>
    </r>
    <r>
      <rPr>
        <sz val="12"/>
        <color indexed="10"/>
        <rFont val="Times New Roman"/>
        <family val="1"/>
      </rPr>
      <t>*</t>
    </r>
  </si>
  <si>
    <t>Eco Siena e
Arquato Trail
21/10/18</t>
  </si>
  <si>
    <t>Villaggi di Pietra 19/5/18  108 km
AVP56K 8/9/18  59 km
Ultra Lago Orta  21/10/18  60 km</t>
  </si>
  <si>
    <r>
      <t>CARNEVALI ANDREA</t>
    </r>
    <r>
      <rPr>
        <sz val="12"/>
        <color indexed="10"/>
        <rFont val="Times New Roman"/>
        <family val="1"/>
      </rPr>
      <t>*</t>
    </r>
  </si>
  <si>
    <t>Arquato Trail a Castell'Arquato (Pc) 22 km - seconda donna assoluta</t>
  </si>
  <si>
    <r>
      <t xml:space="preserve">Vertical CCT 3 km - terza donna. </t>
    </r>
    <r>
      <rPr>
        <b/>
        <sz val="11"/>
        <color indexed="8"/>
        <rFont val="Times New Roman"/>
        <family val="1"/>
      </rPr>
      <t>Vincitrice combinata</t>
    </r>
    <r>
      <rPr>
        <sz val="11"/>
        <color theme="1"/>
        <rFont val="Times New Roman"/>
        <family val="2"/>
      </rPr>
      <t xml:space="preserve"> vertical + 17 km</t>
    </r>
  </si>
  <si>
    <t>Trail Portofino 10/12/17  18 km
Brunello Crossing 11/2/18  44 km
Trail Vino Derthona 18/2/18  30 km
Trail del Marchesato 4/3/18  38 km
Trail Amalfi 27/5/18  50 km
Trail delle Apuane 1/7/18  45 km
Gran Sasso Skyrace 5/8/18  23 km
Oropa trail 2/9/18  36 km
Trail del Montanaro 16/9/18  58 km</t>
  </si>
  <si>
    <t>Trail del Marchesato 4/3/18  16 km
Trail Amalfi 27/5/18  35 km
Trail delle Apuane 1/7/18  23 km
Oropa trail 2/9/18  24 km</t>
  </si>
  <si>
    <t>Brunello Crossing 11/2/18  23 km
Trail Vino Derthona 18/2/18  30 km
Trail del Marchesato 4/3/18  38 km
Trail del Chianti 24/3/18  73 km
Oropa trail 2/9/18  24 km</t>
  </si>
  <si>
    <r>
      <t xml:space="preserve">Oropa Trail a Oropa (Bi) 36 km - </t>
    </r>
    <r>
      <rPr>
        <b/>
        <sz val="11"/>
        <color indexed="8"/>
        <rFont val="Times New Roman"/>
        <family val="1"/>
      </rPr>
      <t>PRIMA DONNA assoluta</t>
    </r>
  </si>
  <si>
    <t>Ecomaratona Ventasso 8/7/18  42 km
Jungfrau Marathon 8/9/18  42 km</t>
  </si>
  <si>
    <t>Vezzano
Ascoli
3-4.11.18</t>
  </si>
  <si>
    <t>Tarsogno
11.11.18</t>
  </si>
  <si>
    <r>
      <t xml:space="preserve">Winter Tarsogno Trail a Tarsogno (Pr) 12 km - </t>
    </r>
    <r>
      <rPr>
        <b/>
        <sz val="11"/>
        <color indexed="8"/>
        <rFont val="Times New Roman"/>
        <family val="1"/>
      </rPr>
      <t>PRIMO UOMO assoluto</t>
    </r>
  </si>
  <si>
    <t>Trail di Cortona 18/2/18  43 km
Capraia Rock Trail 25/3/18  24 km
Florence Trail 3/3/18  42 km
Krash Trail 1/5/18  44 km
Fornacione Trail 19/5/18  22 km</t>
  </si>
  <si>
    <t>Ferriere Winter 17/2/18  17 km
Trail Ballando 11/3/18  27 km
Scarpa Bobbio 8/4/18  35 km
Dual Race 19/5/18  22 km
Trail Sky Night 14/7/18  12,6 km</t>
  </si>
  <si>
    <t>Trail di Cortona 18/2/18  14 km
Florence Trail Night 2/3/18  13 km
Capraia Rock Trail 25/3/18  24 km
Fornacione Trail 19/5/18  22 km
Monviso Race 26/8/18  23 km
Dolomiti Brenta Trail 8/9/18  45 km
Corno alle Scale Trail 23/7/18  15 km
Trail del Cinghiale 24/11/18  30 km</t>
  </si>
  <si>
    <t>Winter trail del Parco 28/1/18  19 km
Ferriere Trail Festival 28/7/18  20 km
Fonti del Secchia 5/8/18  13,5 km</t>
  </si>
  <si>
    <t>Antico Troi Sciamani 7/7/18  82 km
Monterosa Trail 28/7/18  50 km
AVP501 1/9/18  253 km
AVP56K 8/9/18  56 km</t>
  </si>
  <si>
    <t>aggiornamento del 26/11/18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</si>
</sst>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mmm\-yyyy"/>
  </numFmts>
  <fonts count="6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26"/>
      <color indexed="56"/>
      <name val="Cambria"/>
      <family val="1"/>
    </font>
    <font>
      <b/>
      <sz val="20"/>
      <color indexed="56"/>
      <name val="Cambria"/>
      <family val="1"/>
    </font>
    <font>
      <sz val="8"/>
      <name val="Tahoma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sz val="26"/>
      <color rgb="FF002060"/>
      <name val="Cambria"/>
      <family val="1"/>
    </font>
    <font>
      <b/>
      <sz val="20"/>
      <color rgb="FF002060"/>
      <name val="Cambria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6" fillId="1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59" fillId="0" borderId="10" xfId="0" applyFont="1" applyBorder="1" applyAlignment="1">
      <alignment/>
    </xf>
    <xf numFmtId="0" fontId="59" fillId="35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97</xdr:row>
      <xdr:rowOff>85725</xdr:rowOff>
    </xdr:from>
    <xdr:to>
      <xdr:col>7</xdr:col>
      <xdr:colOff>638175</xdr:colOff>
      <xdr:row>109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0622875"/>
          <a:ext cx="2438400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390525</xdr:colOff>
      <xdr:row>0</xdr:row>
      <xdr:rowOff>47625</xdr:rowOff>
    </xdr:from>
    <xdr:to>
      <xdr:col>37</xdr:col>
      <xdr:colOff>600075</xdr:colOff>
      <xdr:row>0</xdr:row>
      <xdr:rowOff>838200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84825" y="47625"/>
          <a:ext cx="32575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9.140625" defaultRowHeight="15"/>
  <cols>
    <col min="1" max="1" width="7.7109375" style="3" customWidth="1"/>
    <col min="2" max="2" width="33.00390625" style="1" customWidth="1"/>
    <col min="3" max="3" width="10.00390625" style="3" bestFit="1" customWidth="1"/>
    <col min="4" max="4" width="9.8515625" style="3" bestFit="1" customWidth="1"/>
    <col min="5" max="7" width="11.140625" style="3" customWidth="1"/>
    <col min="8" max="8" width="13.00390625" style="29" customWidth="1"/>
    <col min="9" max="10" width="13.8515625" style="29" customWidth="1"/>
    <col min="11" max="11" width="15.57421875" style="29" customWidth="1"/>
    <col min="12" max="27" width="13.8515625" style="29" customWidth="1"/>
    <col min="28" max="28" width="39.28125" style="3" customWidth="1"/>
    <col min="29" max="30" width="9.140625" style="3" customWidth="1"/>
    <col min="31" max="31" width="20.140625" style="3" bestFit="1" customWidth="1"/>
    <col min="32" max="16384" width="9.140625" style="1" customWidth="1"/>
  </cols>
  <sheetData>
    <row r="1" spans="1:32" ht="75.75">
      <c r="A1" s="24" t="s">
        <v>62</v>
      </c>
      <c r="B1" s="25"/>
      <c r="C1" s="26"/>
      <c r="D1" s="26"/>
      <c r="E1" s="26"/>
      <c r="F1" s="26"/>
      <c r="G1" s="26"/>
      <c r="H1" s="27"/>
      <c r="I1" s="27" t="s">
        <v>6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6"/>
      <c r="AC1" s="26"/>
      <c r="AD1" s="26"/>
      <c r="AE1" s="48"/>
      <c r="AF1" s="26"/>
    </row>
    <row r="2" spans="1:31" s="37" customFormat="1" ht="20.25">
      <c r="A2" s="32"/>
      <c r="B2" s="33" t="s">
        <v>63</v>
      </c>
      <c r="C2" s="34"/>
      <c r="D2" s="35"/>
      <c r="E2" s="35"/>
      <c r="F2" s="36"/>
      <c r="G2" s="36"/>
      <c r="H2" s="36" t="s">
        <v>188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3"/>
      <c r="AC2" s="43"/>
      <c r="AD2" s="45"/>
      <c r="AE2" s="34"/>
    </row>
    <row r="3" spans="1:31" ht="30" customHeight="1">
      <c r="A3" s="30"/>
      <c r="B3" s="42" t="s">
        <v>66</v>
      </c>
      <c r="I3" s="22" t="s">
        <v>51</v>
      </c>
      <c r="AE3" s="49"/>
    </row>
    <row r="4" spans="1:31" s="5" customFormat="1" ht="51" customHeight="1">
      <c r="A4" s="2" t="s">
        <v>5</v>
      </c>
      <c r="B4" s="28" t="s">
        <v>2</v>
      </c>
      <c r="C4" s="2" t="s">
        <v>4</v>
      </c>
      <c r="D4" s="4" t="s">
        <v>15</v>
      </c>
      <c r="E4" s="41" t="s">
        <v>64</v>
      </c>
      <c r="F4" s="41" t="s">
        <v>71</v>
      </c>
      <c r="G4" s="41" t="s">
        <v>82</v>
      </c>
      <c r="H4" s="41" t="s">
        <v>85</v>
      </c>
      <c r="I4" s="41" t="s">
        <v>90</v>
      </c>
      <c r="J4" s="41" t="s">
        <v>93</v>
      </c>
      <c r="K4" s="41" t="s">
        <v>94</v>
      </c>
      <c r="L4" s="41" t="s">
        <v>95</v>
      </c>
      <c r="M4" s="41" t="s">
        <v>98</v>
      </c>
      <c r="N4" s="41" t="s">
        <v>112</v>
      </c>
      <c r="O4" s="41" t="s">
        <v>117</v>
      </c>
      <c r="P4" s="41" t="s">
        <v>130</v>
      </c>
      <c r="Q4" s="41" t="s">
        <v>136</v>
      </c>
      <c r="R4" s="41" t="s">
        <v>144</v>
      </c>
      <c r="S4" s="41" t="s">
        <v>145</v>
      </c>
      <c r="T4" s="41" t="s">
        <v>151</v>
      </c>
      <c r="U4" s="41" t="s">
        <v>156</v>
      </c>
      <c r="V4" s="41" t="s">
        <v>160</v>
      </c>
      <c r="W4" s="41" t="s">
        <v>163</v>
      </c>
      <c r="X4" s="41" t="s">
        <v>170</v>
      </c>
      <c r="Y4" s="41" t="s">
        <v>180</v>
      </c>
      <c r="Z4" s="41" t="s">
        <v>181</v>
      </c>
      <c r="AA4" s="41"/>
      <c r="AB4" s="6" t="s">
        <v>28</v>
      </c>
      <c r="AC4" s="40" t="s">
        <v>45</v>
      </c>
      <c r="AD4" s="40" t="s">
        <v>46</v>
      </c>
      <c r="AE4" s="28" t="s">
        <v>57</v>
      </c>
    </row>
    <row r="5" spans="1:31" s="12" customFormat="1" ht="141.75">
      <c r="A5" s="7">
        <v>1</v>
      </c>
      <c r="B5" s="16" t="s">
        <v>30</v>
      </c>
      <c r="C5" s="9">
        <f>SUM(E5:AA5)+AC5</f>
        <v>904</v>
      </c>
      <c r="D5" s="7">
        <f>COUNTA(E5:AA5)+AD5</f>
        <v>23</v>
      </c>
      <c r="E5" s="17"/>
      <c r="F5" s="10">
        <v>23</v>
      </c>
      <c r="G5" s="10">
        <v>20</v>
      </c>
      <c r="H5" s="7"/>
      <c r="I5" s="7"/>
      <c r="J5" s="7">
        <v>34</v>
      </c>
      <c r="K5" s="7">
        <v>26</v>
      </c>
      <c r="L5" s="7"/>
      <c r="M5" s="7">
        <v>125</v>
      </c>
      <c r="N5" s="7">
        <v>21</v>
      </c>
      <c r="O5" s="7"/>
      <c r="P5" s="7">
        <v>21</v>
      </c>
      <c r="Q5" s="7">
        <v>34</v>
      </c>
      <c r="R5" s="7">
        <v>20</v>
      </c>
      <c r="S5" s="7">
        <v>62</v>
      </c>
      <c r="T5" s="7">
        <v>60</v>
      </c>
      <c r="U5" s="7"/>
      <c r="V5" s="7"/>
      <c r="W5" s="7">
        <v>50</v>
      </c>
      <c r="X5" s="7">
        <v>22</v>
      </c>
      <c r="Y5" s="7">
        <v>44</v>
      </c>
      <c r="Z5" s="7"/>
      <c r="AA5" s="7"/>
      <c r="AB5" s="11" t="s">
        <v>175</v>
      </c>
      <c r="AC5" s="39">
        <f>18+44+30+38+50+45+23+58+36</f>
        <v>342</v>
      </c>
      <c r="AD5" s="39">
        <v>9</v>
      </c>
      <c r="AE5" s="50" t="s">
        <v>58</v>
      </c>
    </row>
    <row r="6" spans="1:31" s="12" customFormat="1" ht="63">
      <c r="A6" s="7">
        <v>2</v>
      </c>
      <c r="B6" s="14" t="s">
        <v>23</v>
      </c>
      <c r="C6" s="9">
        <f>SUM(E6:AA6)+AC6</f>
        <v>610</v>
      </c>
      <c r="D6" s="7">
        <f>COUNTA(E6:AA6)+AD6</f>
        <v>10</v>
      </c>
      <c r="E6" s="17"/>
      <c r="F6" s="10"/>
      <c r="G6" s="10">
        <v>20</v>
      </c>
      <c r="H6" s="7"/>
      <c r="I6" s="7">
        <v>21</v>
      </c>
      <c r="J6" s="7"/>
      <c r="K6" s="7"/>
      <c r="L6" s="7"/>
      <c r="M6" s="7">
        <v>125</v>
      </c>
      <c r="N6" s="7"/>
      <c r="O6" s="7">
        <v>36</v>
      </c>
      <c r="P6" s="7"/>
      <c r="Q6" s="7"/>
      <c r="R6" s="7"/>
      <c r="S6" s="7"/>
      <c r="T6" s="7"/>
      <c r="U6" s="7"/>
      <c r="V6" s="7"/>
      <c r="W6" s="7"/>
      <c r="X6" s="7">
        <v>22</v>
      </c>
      <c r="Y6" s="7"/>
      <c r="Z6" s="7">
        <v>17</v>
      </c>
      <c r="AA6" s="7"/>
      <c r="AB6" s="11" t="s">
        <v>166</v>
      </c>
      <c r="AC6" s="39">
        <f>50+120+170+29</f>
        <v>369</v>
      </c>
      <c r="AD6" s="39">
        <v>4</v>
      </c>
      <c r="AE6" s="10" t="s">
        <v>58</v>
      </c>
    </row>
    <row r="7" spans="1:31" s="12" customFormat="1" ht="63">
      <c r="A7" s="7">
        <v>3</v>
      </c>
      <c r="B7" s="31" t="s">
        <v>24</v>
      </c>
      <c r="C7" s="9">
        <f>SUM(E7:AA7)+AC7</f>
        <v>573</v>
      </c>
      <c r="D7" s="7">
        <f>COUNTA(E7:AA7)+AD7</f>
        <v>11</v>
      </c>
      <c r="E7" s="17">
        <v>19</v>
      </c>
      <c r="F7" s="10">
        <v>14</v>
      </c>
      <c r="G7" s="10"/>
      <c r="H7" s="7">
        <v>20</v>
      </c>
      <c r="I7" s="7">
        <v>21</v>
      </c>
      <c r="J7" s="7"/>
      <c r="K7" s="7"/>
      <c r="L7" s="7"/>
      <c r="M7" s="7"/>
      <c r="N7" s="7"/>
      <c r="O7" s="7"/>
      <c r="P7" s="7"/>
      <c r="Q7" s="7">
        <v>20</v>
      </c>
      <c r="R7" s="7">
        <v>20</v>
      </c>
      <c r="S7" s="7">
        <v>18</v>
      </c>
      <c r="T7" s="7"/>
      <c r="U7" s="7"/>
      <c r="V7" s="7"/>
      <c r="W7" s="7"/>
      <c r="X7" s="7"/>
      <c r="Y7" s="7"/>
      <c r="Z7" s="7"/>
      <c r="AA7" s="7"/>
      <c r="AB7" s="11" t="s">
        <v>187</v>
      </c>
      <c r="AC7" s="39">
        <f>82+50+253+56</f>
        <v>441</v>
      </c>
      <c r="AD7" s="39">
        <v>4</v>
      </c>
      <c r="AE7" s="51" t="s">
        <v>58</v>
      </c>
    </row>
    <row r="8" spans="1:31" s="12" customFormat="1" ht="47.25">
      <c r="A8" s="7">
        <v>4</v>
      </c>
      <c r="B8" s="13" t="s">
        <v>1</v>
      </c>
      <c r="C8" s="9">
        <f>SUM(E8:AA8)+AC8</f>
        <v>506</v>
      </c>
      <c r="D8" s="7">
        <f>COUNTA(E8:AA8)+AD8</f>
        <v>18</v>
      </c>
      <c r="E8" s="7">
        <v>19</v>
      </c>
      <c r="F8" s="10">
        <v>14</v>
      </c>
      <c r="G8" s="10">
        <v>20</v>
      </c>
      <c r="H8" s="7">
        <v>20</v>
      </c>
      <c r="I8" s="7">
        <v>21</v>
      </c>
      <c r="J8" s="7">
        <v>34</v>
      </c>
      <c r="K8" s="7"/>
      <c r="L8" s="7">
        <v>23</v>
      </c>
      <c r="M8" s="7">
        <v>60</v>
      </c>
      <c r="N8" s="7">
        <v>21</v>
      </c>
      <c r="O8" s="7">
        <v>36</v>
      </c>
      <c r="P8" s="7">
        <v>21</v>
      </c>
      <c r="Q8" s="7">
        <v>34</v>
      </c>
      <c r="R8" s="7"/>
      <c r="S8" s="7">
        <v>18</v>
      </c>
      <c r="T8" s="7">
        <v>23</v>
      </c>
      <c r="U8" s="7">
        <v>21</v>
      </c>
      <c r="V8" s="7"/>
      <c r="W8" s="7"/>
      <c r="X8" s="7"/>
      <c r="Y8" s="7"/>
      <c r="Z8" s="7"/>
      <c r="AA8" s="7"/>
      <c r="AB8" s="11" t="s">
        <v>161</v>
      </c>
      <c r="AC8" s="39">
        <f>18+48+55</f>
        <v>121</v>
      </c>
      <c r="AD8" s="39">
        <v>3</v>
      </c>
      <c r="AE8" s="52" t="s">
        <v>58</v>
      </c>
    </row>
    <row r="9" spans="1:31" s="12" customFormat="1" ht="47.25">
      <c r="A9" s="7">
        <v>5</v>
      </c>
      <c r="B9" s="14" t="s">
        <v>44</v>
      </c>
      <c r="C9" s="9">
        <f>SUM(E9:AA9)+AC9</f>
        <v>468</v>
      </c>
      <c r="D9" s="7">
        <f>COUNTA(E9:AA9)+AD9</f>
        <v>18</v>
      </c>
      <c r="E9" s="17"/>
      <c r="F9" s="10">
        <v>23</v>
      </c>
      <c r="G9" s="10">
        <v>20</v>
      </c>
      <c r="H9" s="7">
        <v>20</v>
      </c>
      <c r="I9" s="7">
        <v>21</v>
      </c>
      <c r="J9" s="7">
        <v>34</v>
      </c>
      <c r="K9" s="7"/>
      <c r="L9" s="7">
        <v>23</v>
      </c>
      <c r="M9" s="7"/>
      <c r="N9" s="7">
        <v>21</v>
      </c>
      <c r="O9" s="7">
        <v>36</v>
      </c>
      <c r="P9" s="7">
        <v>21</v>
      </c>
      <c r="Q9" s="7">
        <v>34</v>
      </c>
      <c r="R9" s="7">
        <v>20</v>
      </c>
      <c r="S9" s="7">
        <v>30</v>
      </c>
      <c r="T9" s="7">
        <v>23</v>
      </c>
      <c r="U9" s="7">
        <v>21</v>
      </c>
      <c r="V9" s="7"/>
      <c r="W9" s="7"/>
      <c r="X9" s="7"/>
      <c r="Y9" s="7"/>
      <c r="Z9" s="7">
        <v>17</v>
      </c>
      <c r="AA9" s="7"/>
      <c r="AB9" s="11" t="s">
        <v>153</v>
      </c>
      <c r="AC9" s="39">
        <f>23+22+59</f>
        <v>104</v>
      </c>
      <c r="AD9" s="39">
        <v>3</v>
      </c>
      <c r="AE9" s="10" t="s">
        <v>58</v>
      </c>
    </row>
    <row r="10" spans="1:31" s="12" customFormat="1" ht="24.75" customHeight="1">
      <c r="A10" s="7">
        <v>6</v>
      </c>
      <c r="B10" s="15" t="s">
        <v>70</v>
      </c>
      <c r="C10" s="9">
        <f>SUM(E10:AA10)+AC10</f>
        <v>458</v>
      </c>
      <c r="D10" s="7">
        <f>COUNTA(E10:AA10)+AD10</f>
        <v>12</v>
      </c>
      <c r="E10" s="17"/>
      <c r="F10" s="10">
        <v>23</v>
      </c>
      <c r="G10" s="10">
        <v>20</v>
      </c>
      <c r="H10" s="7">
        <v>20</v>
      </c>
      <c r="I10" s="7"/>
      <c r="J10" s="7">
        <v>20</v>
      </c>
      <c r="K10" s="7">
        <v>55</v>
      </c>
      <c r="L10" s="7">
        <v>23</v>
      </c>
      <c r="M10" s="7"/>
      <c r="N10" s="7">
        <v>21</v>
      </c>
      <c r="O10" s="7"/>
      <c r="P10" s="7"/>
      <c r="Q10" s="7"/>
      <c r="R10" s="7"/>
      <c r="S10" s="7"/>
      <c r="T10" s="7"/>
      <c r="U10" s="7">
        <v>21</v>
      </c>
      <c r="V10" s="7"/>
      <c r="W10" s="7">
        <v>28</v>
      </c>
      <c r="X10" s="7"/>
      <c r="Y10" s="7"/>
      <c r="Z10" s="7"/>
      <c r="AA10" s="7"/>
      <c r="AB10" s="11" t="s">
        <v>171</v>
      </c>
      <c r="AC10" s="39">
        <f>108+59+60</f>
        <v>227</v>
      </c>
      <c r="AD10" s="39">
        <v>3</v>
      </c>
      <c r="AE10" s="7" t="s">
        <v>58</v>
      </c>
    </row>
    <row r="11" spans="1:31" s="12" customFormat="1" ht="15.75">
      <c r="A11" s="7">
        <v>7</v>
      </c>
      <c r="B11" s="15" t="s">
        <v>47</v>
      </c>
      <c r="C11" s="9">
        <f>SUM(E11:AA11)+AC11</f>
        <v>458</v>
      </c>
      <c r="D11" s="7">
        <f>COUNTA(E11:AA11)+AD11</f>
        <v>15</v>
      </c>
      <c r="E11" s="17">
        <v>19</v>
      </c>
      <c r="F11" s="10">
        <v>23</v>
      </c>
      <c r="G11" s="10">
        <v>20</v>
      </c>
      <c r="H11" s="7">
        <v>20</v>
      </c>
      <c r="I11" s="7">
        <v>21</v>
      </c>
      <c r="J11" s="7">
        <v>34</v>
      </c>
      <c r="K11" s="7"/>
      <c r="L11" s="7"/>
      <c r="M11" s="7">
        <v>125</v>
      </c>
      <c r="N11" s="7">
        <v>21</v>
      </c>
      <c r="O11" s="7">
        <v>36</v>
      </c>
      <c r="P11" s="7">
        <v>21</v>
      </c>
      <c r="Q11" s="7">
        <v>37</v>
      </c>
      <c r="R11" s="7">
        <v>20</v>
      </c>
      <c r="S11" s="7"/>
      <c r="T11" s="7">
        <v>23</v>
      </c>
      <c r="U11" s="7">
        <v>21</v>
      </c>
      <c r="V11" s="7"/>
      <c r="W11" s="7"/>
      <c r="X11" s="7"/>
      <c r="Y11" s="7"/>
      <c r="Z11" s="7">
        <v>17</v>
      </c>
      <c r="AA11" s="7"/>
      <c r="AB11" s="7"/>
      <c r="AC11" s="39"/>
      <c r="AD11" s="39"/>
      <c r="AE11" s="7" t="s">
        <v>58</v>
      </c>
    </row>
    <row r="12" spans="1:31" s="12" customFormat="1" ht="47.25">
      <c r="A12" s="7">
        <v>8</v>
      </c>
      <c r="B12" s="16" t="s">
        <v>39</v>
      </c>
      <c r="C12" s="9">
        <f>SUM(E12:AA12)+AC12</f>
        <v>458</v>
      </c>
      <c r="D12" s="7">
        <f>COUNTA(E12:AA12)+AD12</f>
        <v>20</v>
      </c>
      <c r="E12" s="17">
        <v>19</v>
      </c>
      <c r="F12" s="10">
        <v>23</v>
      </c>
      <c r="G12" s="10">
        <v>20</v>
      </c>
      <c r="H12" s="7">
        <v>20</v>
      </c>
      <c r="I12" s="7">
        <v>21</v>
      </c>
      <c r="J12" s="7">
        <v>20</v>
      </c>
      <c r="K12" s="7"/>
      <c r="L12" s="7">
        <v>23</v>
      </c>
      <c r="M12" s="7"/>
      <c r="N12" s="7"/>
      <c r="O12" s="7">
        <v>23</v>
      </c>
      <c r="P12" s="7">
        <v>21</v>
      </c>
      <c r="Q12" s="7">
        <v>20</v>
      </c>
      <c r="R12" s="7">
        <v>20</v>
      </c>
      <c r="S12" s="7">
        <v>30</v>
      </c>
      <c r="T12" s="7">
        <v>23</v>
      </c>
      <c r="U12" s="7">
        <v>21</v>
      </c>
      <c r="V12" s="7"/>
      <c r="W12" s="7">
        <v>28</v>
      </c>
      <c r="X12" s="7">
        <v>22</v>
      </c>
      <c r="Y12" s="7"/>
      <c r="Z12" s="7">
        <v>17</v>
      </c>
      <c r="AA12" s="7"/>
      <c r="AB12" s="11" t="s">
        <v>155</v>
      </c>
      <c r="AC12" s="39">
        <f>23+22+42</f>
        <v>87</v>
      </c>
      <c r="AD12" s="39">
        <v>3</v>
      </c>
      <c r="AE12" s="50" t="s">
        <v>58</v>
      </c>
    </row>
    <row r="13" spans="1:31" s="12" customFormat="1" ht="78.75">
      <c r="A13" s="7">
        <v>9</v>
      </c>
      <c r="B13" s="13" t="s">
        <v>7</v>
      </c>
      <c r="C13" s="9">
        <f>SUM(E13:AA13)+AC13</f>
        <v>438</v>
      </c>
      <c r="D13" s="7">
        <f>COUNTA(E13:AA13)+AD13</f>
        <v>16</v>
      </c>
      <c r="E13" s="10">
        <v>19</v>
      </c>
      <c r="F13" s="10">
        <v>14</v>
      </c>
      <c r="G13" s="10">
        <v>20</v>
      </c>
      <c r="H13" s="7">
        <v>20</v>
      </c>
      <c r="I13" s="7"/>
      <c r="J13" s="7">
        <v>34</v>
      </c>
      <c r="K13" s="7">
        <v>26</v>
      </c>
      <c r="L13" s="7"/>
      <c r="M13" s="7">
        <v>125</v>
      </c>
      <c r="N13" s="7"/>
      <c r="O13" s="7"/>
      <c r="P13" s="7"/>
      <c r="Q13" s="7"/>
      <c r="R13" s="7"/>
      <c r="S13" s="7"/>
      <c r="T13" s="7"/>
      <c r="U13" s="7">
        <v>11</v>
      </c>
      <c r="V13" s="7"/>
      <c r="W13" s="7"/>
      <c r="X13" s="7">
        <v>22</v>
      </c>
      <c r="Y13" s="7">
        <v>16</v>
      </c>
      <c r="Z13" s="7">
        <v>17</v>
      </c>
      <c r="AA13" s="7"/>
      <c r="AB13" s="11" t="s">
        <v>184</v>
      </c>
      <c r="AC13" s="39">
        <f>17+35+22+13+27</f>
        <v>114</v>
      </c>
      <c r="AD13" s="39">
        <v>5</v>
      </c>
      <c r="AE13" s="50" t="s">
        <v>58</v>
      </c>
    </row>
    <row r="14" spans="1:31" s="12" customFormat="1" ht="126">
      <c r="A14" s="7">
        <v>10</v>
      </c>
      <c r="B14" s="15" t="s">
        <v>26</v>
      </c>
      <c r="C14" s="9">
        <f>SUM(E14:AA14)+AC14</f>
        <v>375</v>
      </c>
      <c r="D14" s="7">
        <f>COUNTA(E14:AA14)+AD14</f>
        <v>15</v>
      </c>
      <c r="E14" s="17"/>
      <c r="F14" s="10">
        <v>23</v>
      </c>
      <c r="G14" s="10">
        <v>20</v>
      </c>
      <c r="H14" s="7">
        <v>20</v>
      </c>
      <c r="I14" s="7"/>
      <c r="J14" s="7">
        <v>20</v>
      </c>
      <c r="K14" s="7">
        <v>55</v>
      </c>
      <c r="L14" s="7"/>
      <c r="M14" s="7"/>
      <c r="N14" s="7"/>
      <c r="O14" s="7"/>
      <c r="P14" s="7"/>
      <c r="Q14" s="7">
        <v>34</v>
      </c>
      <c r="R14" s="7"/>
      <c r="S14" s="7"/>
      <c r="T14" s="7"/>
      <c r="U14" s="7"/>
      <c r="V14" s="7"/>
      <c r="W14" s="7">
        <v>17</v>
      </c>
      <c r="X14" s="7"/>
      <c r="Y14" s="7"/>
      <c r="Z14" s="7"/>
      <c r="AA14" s="7"/>
      <c r="AB14" s="11" t="s">
        <v>185</v>
      </c>
      <c r="AC14" s="39">
        <f>14+13+22+23+45+15+24+30</f>
        <v>186</v>
      </c>
      <c r="AD14" s="39">
        <v>8</v>
      </c>
      <c r="AE14" s="7" t="s">
        <v>58</v>
      </c>
    </row>
    <row r="15" spans="1:31" s="12" customFormat="1" ht="63">
      <c r="A15" s="7">
        <v>11</v>
      </c>
      <c r="B15" s="16" t="s">
        <v>19</v>
      </c>
      <c r="C15" s="9">
        <f>SUM(E15:AA15)+AC15</f>
        <v>365</v>
      </c>
      <c r="D15" s="7">
        <f>COUNTA(E15:AA15)+AD15</f>
        <v>14</v>
      </c>
      <c r="E15" s="17"/>
      <c r="F15" s="10">
        <v>14</v>
      </c>
      <c r="G15" s="10">
        <v>20</v>
      </c>
      <c r="H15" s="7">
        <v>20</v>
      </c>
      <c r="I15" s="7">
        <v>21</v>
      </c>
      <c r="J15" s="7"/>
      <c r="K15" s="7"/>
      <c r="L15" s="7">
        <v>23</v>
      </c>
      <c r="M15" s="7"/>
      <c r="N15" s="7">
        <v>21</v>
      </c>
      <c r="O15" s="7"/>
      <c r="P15" s="7"/>
      <c r="Q15" s="7"/>
      <c r="R15" s="7"/>
      <c r="S15" s="7">
        <v>18</v>
      </c>
      <c r="T15" s="7">
        <v>23</v>
      </c>
      <c r="U15" s="7">
        <v>21</v>
      </c>
      <c r="V15" s="7"/>
      <c r="W15" s="7"/>
      <c r="X15" s="7">
        <v>21</v>
      </c>
      <c r="Y15" s="7"/>
      <c r="Z15" s="7"/>
      <c r="AA15" s="7"/>
      <c r="AB15" s="11" t="s">
        <v>162</v>
      </c>
      <c r="AC15" s="39">
        <f>50+10+48+55</f>
        <v>163</v>
      </c>
      <c r="AD15" s="39">
        <v>4</v>
      </c>
      <c r="AE15" s="50" t="s">
        <v>58</v>
      </c>
    </row>
    <row r="16" spans="1:31" s="12" customFormat="1" ht="63">
      <c r="A16" s="7">
        <v>12</v>
      </c>
      <c r="B16" s="15" t="s">
        <v>31</v>
      </c>
      <c r="C16" s="9">
        <f>SUM(E16:AA16)+AC16</f>
        <v>356</v>
      </c>
      <c r="D16" s="7">
        <f>COUNTA(E16:AA16)+AD16</f>
        <v>15</v>
      </c>
      <c r="E16" s="17"/>
      <c r="F16" s="10">
        <v>14</v>
      </c>
      <c r="G16" s="10"/>
      <c r="H16" s="7"/>
      <c r="I16" s="7"/>
      <c r="J16" s="7">
        <v>20</v>
      </c>
      <c r="K16" s="7">
        <v>15</v>
      </c>
      <c r="L16" s="7"/>
      <c r="M16" s="7"/>
      <c r="N16" s="7">
        <v>21</v>
      </c>
      <c r="O16" s="7"/>
      <c r="P16" s="7">
        <v>21</v>
      </c>
      <c r="Q16" s="7">
        <v>34</v>
      </c>
      <c r="R16" s="7">
        <v>20</v>
      </c>
      <c r="S16" s="7"/>
      <c r="T16" s="7">
        <v>35</v>
      </c>
      <c r="U16" s="7"/>
      <c r="V16" s="7"/>
      <c r="W16" s="7">
        <v>28</v>
      </c>
      <c r="X16" s="7">
        <v>22</v>
      </c>
      <c r="Y16" s="7">
        <v>28</v>
      </c>
      <c r="Z16" s="7"/>
      <c r="AA16" s="7"/>
      <c r="AB16" s="11" t="s">
        <v>176</v>
      </c>
      <c r="AC16" s="39">
        <f>16+35+23+24</f>
        <v>98</v>
      </c>
      <c r="AD16" s="39">
        <v>4</v>
      </c>
      <c r="AE16" s="7" t="s">
        <v>58</v>
      </c>
    </row>
    <row r="17" spans="1:31" s="12" customFormat="1" ht="15.75">
      <c r="A17" s="7">
        <v>13</v>
      </c>
      <c r="B17" s="16" t="s">
        <v>69</v>
      </c>
      <c r="C17" s="9">
        <f>SUM(E17:AA17)+AC17</f>
        <v>258</v>
      </c>
      <c r="D17" s="7">
        <f>COUNTA(E17:AA17)+AD17</f>
        <v>13</v>
      </c>
      <c r="E17" s="17">
        <v>19</v>
      </c>
      <c r="F17" s="10">
        <v>23</v>
      </c>
      <c r="G17" s="10">
        <v>20</v>
      </c>
      <c r="H17" s="7">
        <v>20</v>
      </c>
      <c r="I17" s="7"/>
      <c r="J17" s="7">
        <v>20</v>
      </c>
      <c r="K17" s="7"/>
      <c r="L17" s="7">
        <v>23</v>
      </c>
      <c r="M17" s="7"/>
      <c r="N17" s="7"/>
      <c r="O17" s="7">
        <v>23</v>
      </c>
      <c r="P17" s="7"/>
      <c r="Q17" s="7">
        <v>3</v>
      </c>
      <c r="R17" s="7"/>
      <c r="S17" s="7">
        <v>18</v>
      </c>
      <c r="T17" s="7">
        <v>23</v>
      </c>
      <c r="U17" s="7">
        <v>21</v>
      </c>
      <c r="V17" s="7"/>
      <c r="W17" s="7"/>
      <c r="X17" s="7">
        <v>22</v>
      </c>
      <c r="Y17" s="7"/>
      <c r="Z17" s="7"/>
      <c r="AA17" s="7"/>
      <c r="AB17" s="11" t="s">
        <v>129</v>
      </c>
      <c r="AC17" s="39">
        <v>23</v>
      </c>
      <c r="AD17" s="39">
        <v>1</v>
      </c>
      <c r="AE17" s="50" t="s">
        <v>58</v>
      </c>
    </row>
    <row r="18" spans="1:31" s="12" customFormat="1" ht="15.75">
      <c r="A18" s="7">
        <v>14</v>
      </c>
      <c r="B18" s="16" t="s">
        <v>29</v>
      </c>
      <c r="C18" s="9">
        <f>SUM(E18:AA18)+AC18</f>
        <v>247</v>
      </c>
      <c r="D18" s="7">
        <f>COUNTA(E18:AA18)+AD18</f>
        <v>14</v>
      </c>
      <c r="E18" s="17">
        <v>19</v>
      </c>
      <c r="F18" s="10">
        <v>14</v>
      </c>
      <c r="G18" s="10"/>
      <c r="H18" s="7">
        <v>20</v>
      </c>
      <c r="I18" s="7">
        <v>11</v>
      </c>
      <c r="J18" s="7">
        <v>20</v>
      </c>
      <c r="K18" s="7"/>
      <c r="L18" s="7">
        <v>23</v>
      </c>
      <c r="M18" s="7"/>
      <c r="N18" s="7">
        <v>21</v>
      </c>
      <c r="O18" s="7">
        <v>23</v>
      </c>
      <c r="P18" s="7">
        <v>21</v>
      </c>
      <c r="Q18" s="7">
        <v>17</v>
      </c>
      <c r="R18" s="7">
        <v>12</v>
      </c>
      <c r="S18" s="7"/>
      <c r="T18" s="7">
        <v>23</v>
      </c>
      <c r="U18" s="7">
        <v>11</v>
      </c>
      <c r="V18" s="7"/>
      <c r="W18" s="7"/>
      <c r="X18" s="7"/>
      <c r="Y18" s="7"/>
      <c r="Z18" s="7">
        <v>12</v>
      </c>
      <c r="AA18" s="7"/>
      <c r="AB18" s="7"/>
      <c r="AC18" s="39"/>
      <c r="AD18" s="39"/>
      <c r="AE18" s="50" t="s">
        <v>58</v>
      </c>
    </row>
    <row r="19" spans="1:31" s="12" customFormat="1" ht="15.75">
      <c r="A19" s="7">
        <v>15</v>
      </c>
      <c r="B19" s="16" t="s">
        <v>20</v>
      </c>
      <c r="C19" s="9">
        <f>SUM(E19:AA19)+AC19</f>
        <v>239.5</v>
      </c>
      <c r="D19" s="7">
        <f>COUNTA(E19:AA19)+AD19</f>
        <v>12</v>
      </c>
      <c r="E19" s="17">
        <v>19</v>
      </c>
      <c r="F19" s="10">
        <v>14</v>
      </c>
      <c r="G19" s="10"/>
      <c r="H19" s="7">
        <v>20</v>
      </c>
      <c r="I19" s="7">
        <v>11</v>
      </c>
      <c r="J19" s="7">
        <v>20</v>
      </c>
      <c r="K19" s="7"/>
      <c r="L19" s="7">
        <v>23</v>
      </c>
      <c r="M19" s="7"/>
      <c r="N19" s="7">
        <v>21</v>
      </c>
      <c r="O19" s="7">
        <v>23</v>
      </c>
      <c r="P19" s="7">
        <v>21</v>
      </c>
      <c r="Q19" s="7">
        <v>17</v>
      </c>
      <c r="R19" s="7"/>
      <c r="S19" s="7"/>
      <c r="T19" s="7">
        <v>23</v>
      </c>
      <c r="U19" s="7"/>
      <c r="V19" s="7">
        <v>27.5</v>
      </c>
      <c r="W19" s="7"/>
      <c r="X19" s="7"/>
      <c r="Y19" s="7"/>
      <c r="Z19" s="7"/>
      <c r="AA19" s="7"/>
      <c r="AB19" s="11"/>
      <c r="AC19" s="39"/>
      <c r="AD19" s="39"/>
      <c r="AE19" s="50" t="s">
        <v>58</v>
      </c>
    </row>
    <row r="20" spans="1:31" s="12" customFormat="1" ht="78.75">
      <c r="A20" s="7">
        <v>16</v>
      </c>
      <c r="B20" s="13" t="s">
        <v>25</v>
      </c>
      <c r="C20" s="9">
        <f>SUM(E20:AA20)+AC20</f>
        <v>231</v>
      </c>
      <c r="D20" s="7">
        <f>COUNTA(E20:AA20)+AD20</f>
        <v>8</v>
      </c>
      <c r="E20" s="10"/>
      <c r="F20" s="10">
        <v>23</v>
      </c>
      <c r="G20" s="10"/>
      <c r="H20" s="7"/>
      <c r="I20" s="7"/>
      <c r="J20" s="7"/>
      <c r="K20" s="7"/>
      <c r="L20" s="7">
        <v>23</v>
      </c>
      <c r="M20" s="7"/>
      <c r="N20" s="7"/>
      <c r="O20" s="7"/>
      <c r="P20" s="7">
        <v>10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1" t="s">
        <v>183</v>
      </c>
      <c r="AC20" s="39">
        <f>43+42+44+22+24</f>
        <v>175</v>
      </c>
      <c r="AD20" s="39">
        <v>5</v>
      </c>
      <c r="AE20" s="52" t="s">
        <v>58</v>
      </c>
    </row>
    <row r="21" spans="1:31" s="12" customFormat="1" ht="15.75">
      <c r="A21" s="7">
        <v>17</v>
      </c>
      <c r="B21" s="13" t="s">
        <v>11</v>
      </c>
      <c r="C21" s="9">
        <f>SUM(E21:AA21)+AC21</f>
        <v>228.5</v>
      </c>
      <c r="D21" s="7">
        <f>COUNTA(E21:AA21)+AD21</f>
        <v>10</v>
      </c>
      <c r="E21" s="17"/>
      <c r="F21" s="10">
        <v>23</v>
      </c>
      <c r="G21" s="10">
        <v>20</v>
      </c>
      <c r="H21" s="7"/>
      <c r="I21" s="7">
        <v>21</v>
      </c>
      <c r="J21" s="7"/>
      <c r="K21" s="7"/>
      <c r="L21" s="7">
        <v>23</v>
      </c>
      <c r="M21" s="7"/>
      <c r="N21" s="7"/>
      <c r="O21" s="7">
        <v>36</v>
      </c>
      <c r="P21" s="7">
        <v>21</v>
      </c>
      <c r="Q21" s="7">
        <v>17</v>
      </c>
      <c r="R21" s="7"/>
      <c r="S21" s="7"/>
      <c r="T21" s="7">
        <v>23</v>
      </c>
      <c r="U21" s="7"/>
      <c r="V21" s="7">
        <v>27.5</v>
      </c>
      <c r="W21" s="7"/>
      <c r="X21" s="7"/>
      <c r="Y21" s="7"/>
      <c r="Z21" s="7">
        <v>17</v>
      </c>
      <c r="AA21" s="7"/>
      <c r="AB21" s="7"/>
      <c r="AC21" s="39"/>
      <c r="AD21" s="39"/>
      <c r="AE21" s="52" t="s">
        <v>58</v>
      </c>
    </row>
    <row r="22" spans="1:31" s="12" customFormat="1" ht="15.75">
      <c r="A22" s="7">
        <v>18</v>
      </c>
      <c r="B22" s="15" t="s">
        <v>10</v>
      </c>
      <c r="C22" s="9">
        <f>SUM(E22:AA22)+AC22</f>
        <v>215.5</v>
      </c>
      <c r="D22" s="7">
        <f>COUNTA(E22:AA22)+AD22</f>
        <v>11</v>
      </c>
      <c r="E22" s="17">
        <v>19</v>
      </c>
      <c r="F22" s="10">
        <v>23</v>
      </c>
      <c r="G22" s="10">
        <v>20</v>
      </c>
      <c r="H22" s="7"/>
      <c r="I22" s="7">
        <v>21</v>
      </c>
      <c r="J22" s="7">
        <v>20</v>
      </c>
      <c r="K22" s="7"/>
      <c r="L22" s="7">
        <v>23</v>
      </c>
      <c r="M22" s="7"/>
      <c r="N22" s="7"/>
      <c r="O22" s="7">
        <v>10</v>
      </c>
      <c r="P22" s="7"/>
      <c r="Q22" s="7">
        <v>12</v>
      </c>
      <c r="R22" s="7"/>
      <c r="S22" s="7"/>
      <c r="T22" s="7">
        <v>23</v>
      </c>
      <c r="U22" s="7"/>
      <c r="V22" s="7">
        <v>27.5</v>
      </c>
      <c r="W22" s="7"/>
      <c r="X22" s="7"/>
      <c r="Y22" s="7"/>
      <c r="Z22" s="7">
        <v>17</v>
      </c>
      <c r="AA22" s="7"/>
      <c r="AB22" s="7"/>
      <c r="AC22" s="39"/>
      <c r="AD22" s="39"/>
      <c r="AE22" s="7" t="s">
        <v>58</v>
      </c>
    </row>
    <row r="23" spans="1:31" s="12" customFormat="1" ht="15.75">
      <c r="A23" s="7">
        <v>19</v>
      </c>
      <c r="B23" s="15" t="s">
        <v>21</v>
      </c>
      <c r="C23" s="9">
        <f>SUM(E23:AA23)+AC23</f>
        <v>210</v>
      </c>
      <c r="D23" s="7">
        <f>COUNTA(E23:AA23)+AD23</f>
        <v>13</v>
      </c>
      <c r="E23" s="17">
        <v>19</v>
      </c>
      <c r="F23" s="10">
        <v>14</v>
      </c>
      <c r="G23" s="10"/>
      <c r="H23" s="7"/>
      <c r="I23" s="7">
        <v>11</v>
      </c>
      <c r="J23" s="7">
        <v>20</v>
      </c>
      <c r="K23" s="7"/>
      <c r="L23" s="7"/>
      <c r="M23" s="7"/>
      <c r="N23" s="7">
        <v>10</v>
      </c>
      <c r="O23" s="7">
        <v>10</v>
      </c>
      <c r="P23" s="7">
        <v>21</v>
      </c>
      <c r="Q23" s="7">
        <v>20</v>
      </c>
      <c r="R23" s="7">
        <v>20</v>
      </c>
      <c r="S23" s="7"/>
      <c r="T23" s="7">
        <v>23</v>
      </c>
      <c r="U23" s="7">
        <v>11</v>
      </c>
      <c r="V23" s="7"/>
      <c r="W23" s="7"/>
      <c r="X23" s="7"/>
      <c r="Y23" s="7"/>
      <c r="Z23" s="7">
        <v>17</v>
      </c>
      <c r="AA23" s="7"/>
      <c r="AB23" s="11" t="s">
        <v>83</v>
      </c>
      <c r="AC23" s="39">
        <v>14</v>
      </c>
      <c r="AD23" s="39">
        <v>1</v>
      </c>
      <c r="AE23" s="7" t="s">
        <v>58</v>
      </c>
    </row>
    <row r="24" spans="1:31" s="12" customFormat="1" ht="78.75">
      <c r="A24" s="7">
        <v>20</v>
      </c>
      <c r="B24" s="15" t="s">
        <v>48</v>
      </c>
      <c r="C24" s="9">
        <f>SUM(E24:AA24)+AC24</f>
        <v>208</v>
      </c>
      <c r="D24" s="7">
        <f>COUNTA(E24:AA24)+AD24</f>
        <v>6</v>
      </c>
      <c r="E24" s="17"/>
      <c r="F24" s="10"/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20</v>
      </c>
      <c r="S24" s="7"/>
      <c r="T24" s="7"/>
      <c r="U24" s="7"/>
      <c r="V24" s="7"/>
      <c r="W24" s="7"/>
      <c r="X24" s="7"/>
      <c r="Y24" s="7"/>
      <c r="Z24" s="7"/>
      <c r="AA24" s="7"/>
      <c r="AB24" s="11" t="s">
        <v>177</v>
      </c>
      <c r="AC24" s="39">
        <f>23+30+38+73+24</f>
        <v>188</v>
      </c>
      <c r="AD24" s="39">
        <v>5</v>
      </c>
      <c r="AE24" s="7" t="s">
        <v>59</v>
      </c>
    </row>
    <row r="25" spans="1:31" s="12" customFormat="1" ht="15.75">
      <c r="A25" s="7">
        <v>21</v>
      </c>
      <c r="B25" s="18" t="s">
        <v>9</v>
      </c>
      <c r="C25" s="9">
        <f>SUM(E25:AA25)+AC25</f>
        <v>200</v>
      </c>
      <c r="D25" s="7">
        <f>COUNTA(E25:AA25)+AD25</f>
        <v>10</v>
      </c>
      <c r="E25" s="10">
        <v>19</v>
      </c>
      <c r="F25" s="10"/>
      <c r="G25" s="10">
        <v>20</v>
      </c>
      <c r="H25" s="7">
        <v>20</v>
      </c>
      <c r="I25" s="7"/>
      <c r="J25" s="7">
        <v>20</v>
      </c>
      <c r="K25" s="7"/>
      <c r="L25" s="7">
        <v>23</v>
      </c>
      <c r="M25" s="7"/>
      <c r="N25" s="7"/>
      <c r="O25" s="7">
        <v>23</v>
      </c>
      <c r="P25" s="7"/>
      <c r="Q25" s="7">
        <v>17</v>
      </c>
      <c r="R25" s="7">
        <v>20</v>
      </c>
      <c r="S25" s="7"/>
      <c r="T25" s="7"/>
      <c r="U25" s="7"/>
      <c r="V25" s="7"/>
      <c r="W25" s="7"/>
      <c r="X25" s="7"/>
      <c r="Y25" s="7"/>
      <c r="Z25" s="7">
        <v>17</v>
      </c>
      <c r="AA25" s="7"/>
      <c r="AB25" s="11" t="s">
        <v>147</v>
      </c>
      <c r="AC25" s="39">
        <v>21</v>
      </c>
      <c r="AD25" s="39">
        <v>1</v>
      </c>
      <c r="AE25" s="7" t="s">
        <v>58</v>
      </c>
    </row>
    <row r="26" spans="1:31" s="12" customFormat="1" ht="15.75">
      <c r="A26" s="7">
        <v>22</v>
      </c>
      <c r="B26" s="16" t="s">
        <v>18</v>
      </c>
      <c r="C26" s="9">
        <f>SUM(E26:AA26)+AC26</f>
        <v>199</v>
      </c>
      <c r="D26" s="7">
        <f>COUNTA(E26:AA26)+AD26</f>
        <v>11</v>
      </c>
      <c r="E26" s="17"/>
      <c r="F26" s="10">
        <v>14</v>
      </c>
      <c r="G26" s="10"/>
      <c r="H26" s="7">
        <v>20</v>
      </c>
      <c r="I26" s="7">
        <v>11</v>
      </c>
      <c r="J26" s="7"/>
      <c r="K26" s="7"/>
      <c r="L26" s="7">
        <v>23</v>
      </c>
      <c r="M26" s="7"/>
      <c r="N26" s="7">
        <v>21</v>
      </c>
      <c r="O26" s="7">
        <v>23</v>
      </c>
      <c r="P26" s="7">
        <v>21</v>
      </c>
      <c r="Q26" s="7"/>
      <c r="R26" s="7">
        <v>20</v>
      </c>
      <c r="S26" s="7"/>
      <c r="T26" s="7">
        <v>23</v>
      </c>
      <c r="U26" s="7">
        <v>11</v>
      </c>
      <c r="V26" s="7"/>
      <c r="W26" s="7"/>
      <c r="X26" s="7"/>
      <c r="Y26" s="7"/>
      <c r="Z26" s="7">
        <v>12</v>
      </c>
      <c r="AA26" s="7"/>
      <c r="AB26" s="7"/>
      <c r="AC26" s="39"/>
      <c r="AD26" s="39"/>
      <c r="AE26" s="50" t="s">
        <v>58</v>
      </c>
    </row>
    <row r="27" spans="1:31" s="12" customFormat="1" ht="15.75">
      <c r="A27" s="7">
        <v>23</v>
      </c>
      <c r="B27" s="16" t="s">
        <v>52</v>
      </c>
      <c r="C27" s="9">
        <f>SUM(E27:AA27)+AC27</f>
        <v>167.5</v>
      </c>
      <c r="D27" s="7">
        <f>COUNTA(E27:AA27)+AD27</f>
        <v>9</v>
      </c>
      <c r="E27" s="17"/>
      <c r="F27" s="10">
        <v>14</v>
      </c>
      <c r="G27" s="10"/>
      <c r="H27" s="7">
        <v>20</v>
      </c>
      <c r="I27" s="7"/>
      <c r="J27" s="7">
        <v>20</v>
      </c>
      <c r="K27" s="7"/>
      <c r="L27" s="7"/>
      <c r="M27" s="7"/>
      <c r="N27" s="7">
        <v>21</v>
      </c>
      <c r="O27" s="7">
        <v>10</v>
      </c>
      <c r="P27" s="7"/>
      <c r="Q27" s="7">
        <v>20</v>
      </c>
      <c r="R27" s="7">
        <v>12</v>
      </c>
      <c r="S27" s="7"/>
      <c r="T27" s="7">
        <v>23</v>
      </c>
      <c r="U27" s="7"/>
      <c r="V27" s="7">
        <v>27.5</v>
      </c>
      <c r="W27" s="7"/>
      <c r="X27" s="7"/>
      <c r="Y27" s="7"/>
      <c r="Z27" s="7"/>
      <c r="AA27" s="7"/>
      <c r="AB27" s="11"/>
      <c r="AC27" s="39"/>
      <c r="AD27" s="39"/>
      <c r="AE27" s="50" t="s">
        <v>58</v>
      </c>
    </row>
    <row r="28" spans="1:31" s="12" customFormat="1" ht="15.75">
      <c r="A28" s="7">
        <v>24</v>
      </c>
      <c r="B28" s="8" t="s">
        <v>3</v>
      </c>
      <c r="C28" s="9">
        <f>SUM(E28:AA28)+AC28</f>
        <v>161.5</v>
      </c>
      <c r="D28" s="7">
        <f>COUNTA(E28:AA28)+AD28</f>
        <v>7</v>
      </c>
      <c r="E28" s="10">
        <v>19</v>
      </c>
      <c r="F28" s="10">
        <v>14</v>
      </c>
      <c r="G28" s="10"/>
      <c r="H28" s="7"/>
      <c r="I28" s="7">
        <v>21</v>
      </c>
      <c r="J28" s="7"/>
      <c r="K28" s="7"/>
      <c r="L28" s="7"/>
      <c r="M28" s="7"/>
      <c r="N28" s="7">
        <v>21</v>
      </c>
      <c r="O28" s="7">
        <v>36</v>
      </c>
      <c r="P28" s="7"/>
      <c r="Q28" s="7"/>
      <c r="R28" s="7"/>
      <c r="S28" s="7"/>
      <c r="T28" s="7">
        <v>23</v>
      </c>
      <c r="U28" s="7"/>
      <c r="V28" s="7">
        <v>27.5</v>
      </c>
      <c r="W28" s="7"/>
      <c r="X28" s="7"/>
      <c r="Y28" s="7"/>
      <c r="Z28" s="7"/>
      <c r="AA28" s="7"/>
      <c r="AB28" s="11"/>
      <c r="AC28" s="39"/>
      <c r="AD28" s="39"/>
      <c r="AE28" s="17" t="s">
        <v>58</v>
      </c>
    </row>
    <row r="29" spans="1:31" s="12" customFormat="1" ht="47.25">
      <c r="A29" s="7">
        <v>25</v>
      </c>
      <c r="B29" s="16" t="s">
        <v>27</v>
      </c>
      <c r="C29" s="9">
        <f>SUM(E29:AA29)+AC29</f>
        <v>144.5</v>
      </c>
      <c r="D29" s="7">
        <f>COUNTA(E29:AA29)+AD29</f>
        <v>11</v>
      </c>
      <c r="E29" s="17"/>
      <c r="F29" s="10">
        <v>14</v>
      </c>
      <c r="G29" s="10"/>
      <c r="H29" s="7"/>
      <c r="I29" s="7"/>
      <c r="J29" s="7"/>
      <c r="K29" s="7"/>
      <c r="L29" s="7"/>
      <c r="M29" s="7"/>
      <c r="N29" s="7">
        <v>10</v>
      </c>
      <c r="O29" s="7">
        <v>10</v>
      </c>
      <c r="P29" s="7">
        <v>10</v>
      </c>
      <c r="Q29" s="7">
        <v>12</v>
      </c>
      <c r="R29" s="7">
        <v>12</v>
      </c>
      <c r="S29" s="7"/>
      <c r="T29" s="7">
        <v>13</v>
      </c>
      <c r="U29" s="7">
        <v>11</v>
      </c>
      <c r="V29" s="7"/>
      <c r="W29" s="7"/>
      <c r="X29" s="7"/>
      <c r="Y29" s="7"/>
      <c r="Z29" s="7"/>
      <c r="AA29" s="7"/>
      <c r="AB29" s="11" t="s">
        <v>186</v>
      </c>
      <c r="AC29" s="39">
        <f>19+13.5+20</f>
        <v>52.5</v>
      </c>
      <c r="AD29" s="39">
        <v>3</v>
      </c>
      <c r="AE29" s="50" t="s">
        <v>58</v>
      </c>
    </row>
    <row r="30" spans="1:31" s="12" customFormat="1" ht="15.75">
      <c r="A30" s="7">
        <v>26</v>
      </c>
      <c r="B30" s="64" t="s">
        <v>118</v>
      </c>
      <c r="C30" s="9">
        <f>SUM(E30:AA30)+AC30</f>
        <v>138</v>
      </c>
      <c r="D30" s="7">
        <f>COUNTA(E30:AA30)+AD30</f>
        <v>5</v>
      </c>
      <c r="E30" s="17"/>
      <c r="F30" s="10"/>
      <c r="G30" s="10"/>
      <c r="H30" s="7"/>
      <c r="I30" s="7"/>
      <c r="J30" s="7"/>
      <c r="K30" s="7"/>
      <c r="L30" s="7"/>
      <c r="M30" s="7"/>
      <c r="N30" s="7"/>
      <c r="O30" s="7">
        <v>36</v>
      </c>
      <c r="P30" s="7"/>
      <c r="Q30" s="7"/>
      <c r="R30" s="7">
        <v>20</v>
      </c>
      <c r="S30" s="7"/>
      <c r="T30" s="7">
        <v>23</v>
      </c>
      <c r="U30" s="7"/>
      <c r="V30" s="7"/>
      <c r="W30" s="7"/>
      <c r="X30" s="7"/>
      <c r="Y30" s="7"/>
      <c r="Z30" s="7">
        <v>17</v>
      </c>
      <c r="AA30" s="7"/>
      <c r="AB30" s="7" t="s">
        <v>149</v>
      </c>
      <c r="AC30" s="39">
        <v>42</v>
      </c>
      <c r="AD30" s="39">
        <v>1</v>
      </c>
      <c r="AE30" s="7" t="s">
        <v>126</v>
      </c>
    </row>
    <row r="31" spans="1:31" s="12" customFormat="1" ht="15.75">
      <c r="A31" s="7">
        <v>27</v>
      </c>
      <c r="B31" s="15" t="s">
        <v>86</v>
      </c>
      <c r="C31" s="9">
        <f>SUM(E31:AA31)+AC31</f>
        <v>135</v>
      </c>
      <c r="D31" s="7">
        <f>COUNTA(E31:AA31)+AD31</f>
        <v>8</v>
      </c>
      <c r="E31" s="17"/>
      <c r="F31" s="10"/>
      <c r="G31" s="10"/>
      <c r="H31" s="7">
        <v>20</v>
      </c>
      <c r="I31" s="7"/>
      <c r="J31" s="7">
        <v>20</v>
      </c>
      <c r="K31" s="7"/>
      <c r="L31" s="7"/>
      <c r="M31" s="7"/>
      <c r="N31" s="7"/>
      <c r="O31" s="7">
        <v>10</v>
      </c>
      <c r="P31" s="7"/>
      <c r="Q31" s="7">
        <v>12</v>
      </c>
      <c r="R31" s="7"/>
      <c r="S31" s="7">
        <v>18</v>
      </c>
      <c r="T31" s="7"/>
      <c r="U31" s="7"/>
      <c r="V31" s="7"/>
      <c r="W31" s="7">
        <v>17</v>
      </c>
      <c r="X31" s="7"/>
      <c r="Y31" s="7"/>
      <c r="Z31" s="7">
        <v>17</v>
      </c>
      <c r="AA31" s="7"/>
      <c r="AB31" s="7" t="s">
        <v>102</v>
      </c>
      <c r="AC31" s="39">
        <v>21</v>
      </c>
      <c r="AD31" s="39">
        <v>1</v>
      </c>
      <c r="AE31" s="7" t="s">
        <v>58</v>
      </c>
    </row>
    <row r="32" spans="1:31" s="12" customFormat="1" ht="15.75">
      <c r="A32" s="7">
        <v>28</v>
      </c>
      <c r="B32" s="8" t="s">
        <v>75</v>
      </c>
      <c r="C32" s="9">
        <f>SUM(E32:AA32)+AC32</f>
        <v>134</v>
      </c>
      <c r="D32" s="7">
        <f>COUNTA(E32:AA32)+AD32</f>
        <v>8</v>
      </c>
      <c r="E32" s="10"/>
      <c r="F32" s="10">
        <v>23</v>
      </c>
      <c r="G32" s="10"/>
      <c r="H32" s="7"/>
      <c r="I32" s="7">
        <v>11</v>
      </c>
      <c r="J32" s="7"/>
      <c r="K32" s="7"/>
      <c r="L32" s="7"/>
      <c r="M32" s="7"/>
      <c r="N32" s="7">
        <v>21</v>
      </c>
      <c r="O32" s="7">
        <v>23</v>
      </c>
      <c r="P32" s="7">
        <v>10</v>
      </c>
      <c r="Q32" s="7"/>
      <c r="R32" s="7">
        <v>12</v>
      </c>
      <c r="S32" s="7"/>
      <c r="T32" s="7">
        <v>23</v>
      </c>
      <c r="U32" s="7">
        <v>11</v>
      </c>
      <c r="V32" s="7"/>
      <c r="W32" s="7"/>
      <c r="X32" s="7"/>
      <c r="Y32" s="7"/>
      <c r="Z32" s="7"/>
      <c r="AA32" s="7"/>
      <c r="AB32" s="11"/>
      <c r="AC32" s="39"/>
      <c r="AD32" s="39"/>
      <c r="AE32" s="17" t="s">
        <v>58</v>
      </c>
    </row>
    <row r="33" spans="1:31" s="12" customFormat="1" ht="15.75">
      <c r="A33" s="7">
        <v>29</v>
      </c>
      <c r="B33" s="15" t="s">
        <v>16</v>
      </c>
      <c r="C33" s="9">
        <f>SUM(E33:AA33)+AC33</f>
        <v>110</v>
      </c>
      <c r="D33" s="7">
        <f>COUNTA(E33:AA33)+AD33</f>
        <v>8</v>
      </c>
      <c r="E33" s="17"/>
      <c r="F33" s="10"/>
      <c r="G33" s="10"/>
      <c r="H33" s="7"/>
      <c r="I33" s="7">
        <v>11</v>
      </c>
      <c r="J33" s="7">
        <v>20</v>
      </c>
      <c r="K33" s="7"/>
      <c r="L33" s="7"/>
      <c r="M33" s="7"/>
      <c r="N33" s="7">
        <v>10</v>
      </c>
      <c r="O33" s="7"/>
      <c r="P33" s="7">
        <v>10</v>
      </c>
      <c r="Q33" s="7">
        <v>12</v>
      </c>
      <c r="R33" s="7">
        <v>12</v>
      </c>
      <c r="S33" s="7"/>
      <c r="T33" s="7">
        <v>23</v>
      </c>
      <c r="U33" s="7"/>
      <c r="V33" s="7"/>
      <c r="W33" s="7"/>
      <c r="X33" s="7"/>
      <c r="Y33" s="7"/>
      <c r="Z33" s="7">
        <v>12</v>
      </c>
      <c r="AA33" s="7"/>
      <c r="AB33" s="11"/>
      <c r="AC33" s="39"/>
      <c r="AD33" s="39"/>
      <c r="AE33" s="7" t="s">
        <v>58</v>
      </c>
    </row>
    <row r="34" spans="1:31" s="12" customFormat="1" ht="15.75">
      <c r="A34" s="7">
        <v>30</v>
      </c>
      <c r="B34" s="15" t="s">
        <v>35</v>
      </c>
      <c r="C34" s="9">
        <f>SUM(E34:AA34)+AC34</f>
        <v>94</v>
      </c>
      <c r="D34" s="7">
        <f>COUNTA(E34:AA34)+AD34</f>
        <v>6</v>
      </c>
      <c r="E34" s="17">
        <v>19</v>
      </c>
      <c r="F34" s="10">
        <v>14</v>
      </c>
      <c r="G34" s="10"/>
      <c r="H34" s="7">
        <v>20</v>
      </c>
      <c r="I34" s="7">
        <v>11</v>
      </c>
      <c r="J34" s="7">
        <v>20</v>
      </c>
      <c r="K34" s="7"/>
      <c r="L34" s="7"/>
      <c r="M34" s="7"/>
      <c r="N34" s="7"/>
      <c r="O34" s="7">
        <v>10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39"/>
      <c r="AD34" s="39"/>
      <c r="AE34" s="7" t="s">
        <v>58</v>
      </c>
    </row>
    <row r="35" spans="1:31" s="12" customFormat="1" ht="15.75">
      <c r="A35" s="7">
        <v>31</v>
      </c>
      <c r="B35" s="15" t="s">
        <v>17</v>
      </c>
      <c r="C35" s="9">
        <f>SUM(E35:AA35)+AC35</f>
        <v>93</v>
      </c>
      <c r="D35" s="7">
        <f>COUNTA(E35:AA35)+AD35</f>
        <v>4</v>
      </c>
      <c r="E35" s="17"/>
      <c r="F35" s="10">
        <v>14</v>
      </c>
      <c r="G35" s="10"/>
      <c r="H35" s="7">
        <v>20</v>
      </c>
      <c r="I35" s="7"/>
      <c r="J35" s="7"/>
      <c r="K35" s="7"/>
      <c r="L35" s="7">
        <v>23</v>
      </c>
      <c r="M35" s="7"/>
      <c r="N35" s="7"/>
      <c r="O35" s="7">
        <v>36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1"/>
      <c r="AC35" s="39"/>
      <c r="AD35" s="39"/>
      <c r="AE35" s="7" t="s">
        <v>58</v>
      </c>
    </row>
    <row r="36" spans="1:31" s="12" customFormat="1" ht="15.75">
      <c r="A36" s="7">
        <v>32</v>
      </c>
      <c r="B36" s="15" t="s">
        <v>12</v>
      </c>
      <c r="C36" s="9">
        <f>SUM(E36:AA36)+AC36</f>
        <v>90</v>
      </c>
      <c r="D36" s="7">
        <f>COUNTA(E36:AA36)+AD36</f>
        <v>5</v>
      </c>
      <c r="E36" s="17">
        <v>19</v>
      </c>
      <c r="F36" s="10"/>
      <c r="G36" s="10"/>
      <c r="H36" s="7">
        <v>20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22</v>
      </c>
      <c r="Y36" s="7">
        <v>16</v>
      </c>
      <c r="Z36" s="7"/>
      <c r="AA36" s="7"/>
      <c r="AB36" s="11" t="s">
        <v>150</v>
      </c>
      <c r="AC36" s="39">
        <v>13</v>
      </c>
      <c r="AD36" s="39">
        <v>1</v>
      </c>
      <c r="AE36" s="7" t="s">
        <v>58</v>
      </c>
    </row>
    <row r="37" spans="1:31" s="12" customFormat="1" ht="31.5">
      <c r="A37" s="7">
        <v>33</v>
      </c>
      <c r="B37" s="15" t="s">
        <v>148</v>
      </c>
      <c r="C37" s="9">
        <f>SUM(E37:AA37)+AC37</f>
        <v>84</v>
      </c>
      <c r="D37" s="7">
        <f>COUNTA(E37:AA37)+AD37</f>
        <v>2</v>
      </c>
      <c r="E37" s="17"/>
      <c r="F37" s="10"/>
      <c r="G37" s="1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1" t="s">
        <v>179</v>
      </c>
      <c r="AC37" s="39">
        <v>84</v>
      </c>
      <c r="AD37" s="39">
        <v>2</v>
      </c>
      <c r="AE37" s="51" t="s">
        <v>59</v>
      </c>
    </row>
    <row r="38" spans="1:31" s="12" customFormat="1" ht="15.75">
      <c r="A38" s="7">
        <v>34</v>
      </c>
      <c r="B38" s="16" t="s">
        <v>38</v>
      </c>
      <c r="C38" s="9">
        <f>SUM(E38:AA38)+AC38</f>
        <v>78</v>
      </c>
      <c r="D38" s="7">
        <f>COUNTA(E38:AA38)+AD38</f>
        <v>6</v>
      </c>
      <c r="E38" s="17"/>
      <c r="F38" s="10">
        <v>14</v>
      </c>
      <c r="G38" s="10"/>
      <c r="H38" s="7"/>
      <c r="I38" s="7"/>
      <c r="J38" s="7">
        <v>20</v>
      </c>
      <c r="K38" s="7"/>
      <c r="L38" s="7"/>
      <c r="M38" s="7"/>
      <c r="N38" s="7"/>
      <c r="O38" s="7">
        <v>10</v>
      </c>
      <c r="P38" s="7">
        <v>10</v>
      </c>
      <c r="Q38" s="7">
        <v>12</v>
      </c>
      <c r="R38" s="7">
        <v>12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39"/>
      <c r="AD38" s="39"/>
      <c r="AE38" s="50" t="s">
        <v>58</v>
      </c>
    </row>
    <row r="39" spans="1:31" s="12" customFormat="1" ht="15.75">
      <c r="A39" s="7">
        <v>35</v>
      </c>
      <c r="B39" s="15" t="s">
        <v>14</v>
      </c>
      <c r="C39" s="9">
        <f>SUM(E39:AA39)+AC39</f>
        <v>75</v>
      </c>
      <c r="D39" s="7">
        <f>COUNTA(E39:AA39)+AD39</f>
        <v>5</v>
      </c>
      <c r="E39" s="17">
        <v>19</v>
      </c>
      <c r="F39" s="10">
        <v>14</v>
      </c>
      <c r="G39" s="10"/>
      <c r="H39" s="7"/>
      <c r="I39" s="7">
        <v>11</v>
      </c>
      <c r="J39" s="7">
        <v>20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11</v>
      </c>
      <c r="V39" s="7"/>
      <c r="W39" s="7"/>
      <c r="X39" s="7"/>
      <c r="Y39" s="7"/>
      <c r="Z39" s="7"/>
      <c r="AA39" s="7"/>
      <c r="AB39" s="7"/>
      <c r="AC39" s="39"/>
      <c r="AD39" s="39"/>
      <c r="AE39" s="7" t="s">
        <v>58</v>
      </c>
    </row>
    <row r="40" spans="1:31" s="12" customFormat="1" ht="15.75">
      <c r="A40" s="7">
        <v>36</v>
      </c>
      <c r="B40" s="15" t="s">
        <v>8</v>
      </c>
      <c r="C40" s="9">
        <f>SUM(E40:AA40)+AC40</f>
        <v>73</v>
      </c>
      <c r="D40" s="7">
        <f>COUNTA(E40:AA40)+AD40</f>
        <v>5</v>
      </c>
      <c r="E40" s="17">
        <v>19</v>
      </c>
      <c r="F40" s="10">
        <v>14</v>
      </c>
      <c r="G40" s="10"/>
      <c r="H40" s="7"/>
      <c r="I40" s="7"/>
      <c r="J40" s="7">
        <v>20</v>
      </c>
      <c r="K40" s="7"/>
      <c r="L40" s="7"/>
      <c r="M40" s="7"/>
      <c r="N40" s="7">
        <v>10</v>
      </c>
      <c r="O40" s="7">
        <v>10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1"/>
      <c r="AC40" s="39"/>
      <c r="AD40" s="39"/>
      <c r="AE40" s="7" t="s">
        <v>58</v>
      </c>
    </row>
    <row r="41" spans="1:31" s="12" customFormat="1" ht="15.75">
      <c r="A41" s="7">
        <v>37</v>
      </c>
      <c r="B41" s="15" t="s">
        <v>40</v>
      </c>
      <c r="C41" s="9">
        <f>SUM(E41:AA41)+AC41</f>
        <v>72</v>
      </c>
      <c r="D41" s="7">
        <f>COUNTA(E41:AA41)+AD41</f>
        <v>4</v>
      </c>
      <c r="E41" s="17">
        <v>19</v>
      </c>
      <c r="F41" s="10">
        <v>23</v>
      </c>
      <c r="G41" s="10"/>
      <c r="H41" s="7">
        <v>20</v>
      </c>
      <c r="I41" s="7"/>
      <c r="J41" s="7"/>
      <c r="K41" s="7"/>
      <c r="L41" s="7"/>
      <c r="M41" s="7"/>
      <c r="N41" s="7">
        <v>10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1"/>
      <c r="AC41" s="39"/>
      <c r="AD41" s="39"/>
      <c r="AE41" s="7" t="s">
        <v>58</v>
      </c>
    </row>
    <row r="42" spans="1:31" s="12" customFormat="1" ht="15.75">
      <c r="A42" s="7">
        <v>38</v>
      </c>
      <c r="B42" s="14" t="s">
        <v>37</v>
      </c>
      <c r="C42" s="9">
        <f>SUM(E42:AA42)+AC42</f>
        <v>72</v>
      </c>
      <c r="D42" s="7">
        <f>COUNTA(E42:AA42)+AD42</f>
        <v>5</v>
      </c>
      <c r="E42" s="10">
        <v>19</v>
      </c>
      <c r="F42" s="10"/>
      <c r="G42" s="10"/>
      <c r="H42" s="7"/>
      <c r="I42" s="7"/>
      <c r="J42" s="7"/>
      <c r="K42" s="7"/>
      <c r="L42" s="7"/>
      <c r="M42" s="7"/>
      <c r="N42" s="7"/>
      <c r="O42" s="7"/>
      <c r="P42" s="7"/>
      <c r="Q42" s="7">
        <v>12</v>
      </c>
      <c r="R42" s="7">
        <v>12</v>
      </c>
      <c r="S42" s="7">
        <v>18</v>
      </c>
      <c r="T42" s="7"/>
      <c r="U42" s="7">
        <v>11</v>
      </c>
      <c r="V42" s="7"/>
      <c r="W42" s="7"/>
      <c r="X42" s="7"/>
      <c r="Y42" s="7"/>
      <c r="Z42" s="7"/>
      <c r="AA42" s="7"/>
      <c r="AB42" s="11"/>
      <c r="AC42" s="39"/>
      <c r="AD42" s="39"/>
      <c r="AE42" s="17" t="s">
        <v>58</v>
      </c>
    </row>
    <row r="43" spans="1:31" s="12" customFormat="1" ht="15.75">
      <c r="A43" s="7">
        <v>39</v>
      </c>
      <c r="B43" s="16" t="s">
        <v>79</v>
      </c>
      <c r="C43" s="9">
        <f>SUM(E43:AA43)+AC43</f>
        <v>67</v>
      </c>
      <c r="D43" s="7">
        <f>COUNTA(E43:AA43)+AD43</f>
        <v>6</v>
      </c>
      <c r="E43" s="17"/>
      <c r="F43" s="10">
        <v>14</v>
      </c>
      <c r="G43" s="10"/>
      <c r="H43" s="7"/>
      <c r="I43" s="7"/>
      <c r="J43" s="7"/>
      <c r="K43" s="7"/>
      <c r="L43" s="7"/>
      <c r="M43" s="7"/>
      <c r="N43" s="7">
        <v>10</v>
      </c>
      <c r="O43" s="7">
        <v>10</v>
      </c>
      <c r="P43" s="7">
        <v>10</v>
      </c>
      <c r="Q43" s="7"/>
      <c r="R43" s="7">
        <v>12</v>
      </c>
      <c r="S43" s="7"/>
      <c r="T43" s="7"/>
      <c r="U43" s="7">
        <v>11</v>
      </c>
      <c r="V43" s="7"/>
      <c r="W43" s="7"/>
      <c r="X43" s="7"/>
      <c r="Y43" s="7"/>
      <c r="Z43" s="7"/>
      <c r="AA43" s="7"/>
      <c r="AB43" s="7"/>
      <c r="AC43" s="39"/>
      <c r="AD43" s="39"/>
      <c r="AE43" s="50" t="s">
        <v>58</v>
      </c>
    </row>
    <row r="44" spans="1:31" s="12" customFormat="1" ht="15.75">
      <c r="A44" s="7">
        <v>40</v>
      </c>
      <c r="B44" s="13" t="s">
        <v>89</v>
      </c>
      <c r="C44" s="9">
        <f>SUM(E44:AA44)+AC44</f>
        <v>63</v>
      </c>
      <c r="D44" s="7">
        <f>COUNTA(E44:AA44)+AD44</f>
        <v>3</v>
      </c>
      <c r="E44" s="10"/>
      <c r="F44" s="10"/>
      <c r="G44" s="10"/>
      <c r="H44" s="7"/>
      <c r="I44" s="7">
        <v>21</v>
      </c>
      <c r="J44" s="7"/>
      <c r="K44" s="7"/>
      <c r="L44" s="7"/>
      <c r="M44" s="7"/>
      <c r="N44" s="7">
        <v>21</v>
      </c>
      <c r="O44" s="7"/>
      <c r="P44" s="7"/>
      <c r="Q44" s="7"/>
      <c r="R44" s="7"/>
      <c r="S44" s="7"/>
      <c r="T44" s="7"/>
      <c r="U44" s="7"/>
      <c r="V44" s="7"/>
      <c r="W44" s="7"/>
      <c r="X44" s="7">
        <v>21</v>
      </c>
      <c r="Y44" s="7"/>
      <c r="Z44" s="7"/>
      <c r="AA44" s="7"/>
      <c r="AB44" s="11"/>
      <c r="AC44" s="39"/>
      <c r="AD44" s="39"/>
      <c r="AE44" s="50" t="s">
        <v>58</v>
      </c>
    </row>
    <row r="45" spans="1:31" s="12" customFormat="1" ht="15.75">
      <c r="A45" s="7">
        <v>41</v>
      </c>
      <c r="B45" s="16" t="s">
        <v>111</v>
      </c>
      <c r="C45" s="9">
        <f>SUM(E45:AA45)+AC45</f>
        <v>55</v>
      </c>
      <c r="D45" s="7">
        <f>COUNTA(E45:AA45)+AD45</f>
        <v>4</v>
      </c>
      <c r="E45" s="17"/>
      <c r="F45" s="10">
        <v>14</v>
      </c>
      <c r="G45" s="10"/>
      <c r="H45" s="7"/>
      <c r="I45" s="7">
        <v>11</v>
      </c>
      <c r="J45" s="7">
        <v>20</v>
      </c>
      <c r="K45" s="7"/>
      <c r="L45" s="7"/>
      <c r="M45" s="7"/>
      <c r="N45" s="7"/>
      <c r="O45" s="7">
        <v>10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39"/>
      <c r="AD45" s="39"/>
      <c r="AE45" s="50" t="s">
        <v>58</v>
      </c>
    </row>
    <row r="46" spans="1:31" s="12" customFormat="1" ht="15.75">
      <c r="A46" s="7">
        <v>42</v>
      </c>
      <c r="B46" s="47" t="s">
        <v>56</v>
      </c>
      <c r="C46" s="9">
        <f>SUM(E46:AA46)+AC46</f>
        <v>54</v>
      </c>
      <c r="D46" s="7">
        <f>COUNTA(E46:AA46)+AD46</f>
        <v>4</v>
      </c>
      <c r="E46" s="17">
        <v>19</v>
      </c>
      <c r="F46" s="10">
        <v>14</v>
      </c>
      <c r="G46" s="10"/>
      <c r="H46" s="7"/>
      <c r="I46" s="7">
        <v>11</v>
      </c>
      <c r="J46" s="7"/>
      <c r="K46" s="7"/>
      <c r="L46" s="7"/>
      <c r="M46" s="7"/>
      <c r="N46" s="7">
        <v>10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39"/>
      <c r="AD46" s="39"/>
      <c r="AE46" s="51" t="s">
        <v>59</v>
      </c>
    </row>
    <row r="47" spans="1:31" s="12" customFormat="1" ht="15.75">
      <c r="A47" s="7">
        <v>43</v>
      </c>
      <c r="B47" s="15" t="s">
        <v>168</v>
      </c>
      <c r="C47" s="9">
        <f>SUM(E47:AA47)+AC47</f>
        <v>50</v>
      </c>
      <c r="D47" s="7">
        <f>COUNTA(E47:AA47)+AD47</f>
        <v>3</v>
      </c>
      <c r="E47" s="17"/>
      <c r="F47" s="10"/>
      <c r="G47" s="1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>
        <v>17</v>
      </c>
      <c r="X47" s="7">
        <v>21</v>
      </c>
      <c r="Y47" s="7"/>
      <c r="Z47" s="7">
        <v>12</v>
      </c>
      <c r="AA47" s="7"/>
      <c r="AB47" s="11"/>
      <c r="AC47" s="39"/>
      <c r="AD47" s="39"/>
      <c r="AE47" s="7" t="s">
        <v>58</v>
      </c>
    </row>
    <row r="48" spans="1:31" s="12" customFormat="1" ht="15.75">
      <c r="A48" s="7">
        <v>44</v>
      </c>
      <c r="B48" s="15" t="s">
        <v>167</v>
      </c>
      <c r="C48" s="9">
        <f>SUM(E48:AA48)+AC48</f>
        <v>50</v>
      </c>
      <c r="D48" s="7">
        <f>COUNTA(E48:AA48)+AD48</f>
        <v>3</v>
      </c>
      <c r="E48" s="17"/>
      <c r="F48" s="10"/>
      <c r="G48" s="1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v>17</v>
      </c>
      <c r="X48" s="7">
        <v>21</v>
      </c>
      <c r="Y48" s="7"/>
      <c r="Z48" s="7">
        <v>12</v>
      </c>
      <c r="AA48" s="7"/>
      <c r="AB48" s="11"/>
      <c r="AC48" s="39"/>
      <c r="AD48" s="39"/>
      <c r="AE48" s="7" t="s">
        <v>58</v>
      </c>
    </row>
    <row r="49" spans="1:31" s="12" customFormat="1" ht="15.75">
      <c r="A49" s="7">
        <v>45</v>
      </c>
      <c r="B49" s="15" t="s">
        <v>113</v>
      </c>
      <c r="C49" s="9">
        <f>SUM(E49:AA49)+AC49</f>
        <v>48</v>
      </c>
      <c r="D49" s="7">
        <f>COUNTA(E49:AA49)+AD49</f>
        <v>4</v>
      </c>
      <c r="E49" s="17"/>
      <c r="F49" s="10"/>
      <c r="G49" s="10"/>
      <c r="H49" s="7"/>
      <c r="I49" s="7"/>
      <c r="J49" s="7"/>
      <c r="K49" s="7"/>
      <c r="L49" s="7"/>
      <c r="M49" s="7"/>
      <c r="N49" s="7">
        <v>10</v>
      </c>
      <c r="O49" s="7">
        <v>10</v>
      </c>
      <c r="P49" s="7"/>
      <c r="Q49" s="7"/>
      <c r="R49" s="7"/>
      <c r="S49" s="7"/>
      <c r="T49" s="7"/>
      <c r="U49" s="7">
        <v>11</v>
      </c>
      <c r="V49" s="7"/>
      <c r="W49" s="7">
        <v>17</v>
      </c>
      <c r="X49" s="7"/>
      <c r="Y49" s="7"/>
      <c r="Z49" s="7"/>
      <c r="AA49" s="7"/>
      <c r="AB49" s="7"/>
      <c r="AC49" s="39"/>
      <c r="AD49" s="39"/>
      <c r="AE49" s="7" t="s">
        <v>58</v>
      </c>
    </row>
    <row r="50" spans="1:31" s="12" customFormat="1" ht="15.75">
      <c r="A50" s="7">
        <v>46</v>
      </c>
      <c r="B50" s="15" t="s">
        <v>87</v>
      </c>
      <c r="C50" s="9">
        <f>SUM(E50:AA50)+AC50</f>
        <v>41</v>
      </c>
      <c r="D50" s="7">
        <f>COUNTA(E50:AA50)+AD50</f>
        <v>2</v>
      </c>
      <c r="E50" s="17"/>
      <c r="F50" s="10"/>
      <c r="G50" s="10"/>
      <c r="H50" s="7">
        <v>20</v>
      </c>
      <c r="I50" s="7"/>
      <c r="J50" s="7"/>
      <c r="K50" s="7"/>
      <c r="L50" s="7"/>
      <c r="M50" s="7"/>
      <c r="N50" s="7">
        <v>21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39"/>
      <c r="AD50" s="39"/>
      <c r="AE50" s="7" t="s">
        <v>58</v>
      </c>
    </row>
    <row r="51" spans="1:31" s="12" customFormat="1" ht="15.75">
      <c r="A51" s="7">
        <v>47</v>
      </c>
      <c r="B51" s="16" t="s">
        <v>91</v>
      </c>
      <c r="C51" s="9">
        <f>SUM(E51:AA51)+AC51</f>
        <v>41</v>
      </c>
      <c r="D51" s="7">
        <f>COUNTA(E51:AA51)+AD51</f>
        <v>3</v>
      </c>
      <c r="E51" s="17"/>
      <c r="F51" s="10"/>
      <c r="G51" s="10"/>
      <c r="H51" s="7"/>
      <c r="I51" s="7">
        <v>11</v>
      </c>
      <c r="J51" s="7">
        <v>20</v>
      </c>
      <c r="K51" s="7"/>
      <c r="L51" s="7"/>
      <c r="M51" s="7"/>
      <c r="N51" s="7"/>
      <c r="O51" s="7">
        <v>10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11"/>
      <c r="AC51" s="39"/>
      <c r="AD51" s="39"/>
      <c r="AE51" s="50" t="s">
        <v>58</v>
      </c>
    </row>
    <row r="52" spans="1:31" s="12" customFormat="1" ht="15.75">
      <c r="A52" s="7">
        <v>48</v>
      </c>
      <c r="B52" s="8" t="s">
        <v>131</v>
      </c>
      <c r="C52" s="9">
        <f>SUM(E52:AA52)+AC52</f>
        <v>38</v>
      </c>
      <c r="D52" s="7">
        <f>COUNTA(E52:AA52)+AD52</f>
        <v>2</v>
      </c>
      <c r="E52" s="10"/>
      <c r="F52" s="10"/>
      <c r="G52" s="10"/>
      <c r="H52" s="7"/>
      <c r="I52" s="7"/>
      <c r="J52" s="7"/>
      <c r="K52" s="7"/>
      <c r="L52" s="7"/>
      <c r="M52" s="7"/>
      <c r="N52" s="7"/>
      <c r="O52" s="7"/>
      <c r="P52" s="7">
        <v>10</v>
      </c>
      <c r="Q52" s="7"/>
      <c r="R52" s="7"/>
      <c r="S52" s="7"/>
      <c r="T52" s="7"/>
      <c r="U52" s="7"/>
      <c r="V52" s="7"/>
      <c r="W52" s="7">
        <v>28</v>
      </c>
      <c r="X52" s="7"/>
      <c r="Y52" s="7"/>
      <c r="Z52" s="7"/>
      <c r="AA52" s="7"/>
      <c r="AB52" s="11"/>
      <c r="AC52" s="39"/>
      <c r="AD52" s="39"/>
      <c r="AE52" s="17" t="s">
        <v>59</v>
      </c>
    </row>
    <row r="53" spans="1:31" s="12" customFormat="1" ht="15.75">
      <c r="A53" s="7">
        <v>49</v>
      </c>
      <c r="B53" s="15" t="s">
        <v>60</v>
      </c>
      <c r="C53" s="9">
        <f>SUM(E53:AA53)+AC53</f>
        <v>37.5</v>
      </c>
      <c r="D53" s="7">
        <f>COUNTA(E53:AA53)+AD53</f>
        <v>2</v>
      </c>
      <c r="E53" s="17"/>
      <c r="F53" s="10"/>
      <c r="G53" s="10"/>
      <c r="H53" s="7"/>
      <c r="I53" s="7"/>
      <c r="J53" s="7"/>
      <c r="K53" s="7"/>
      <c r="L53" s="7"/>
      <c r="M53" s="7"/>
      <c r="N53" s="7"/>
      <c r="O53" s="7">
        <v>10</v>
      </c>
      <c r="P53" s="7"/>
      <c r="Q53" s="7"/>
      <c r="R53" s="7"/>
      <c r="S53" s="7"/>
      <c r="T53" s="7"/>
      <c r="U53" s="7"/>
      <c r="V53" s="7">
        <v>27.5</v>
      </c>
      <c r="W53" s="7"/>
      <c r="X53" s="7"/>
      <c r="Y53" s="7"/>
      <c r="Z53" s="7"/>
      <c r="AA53" s="7"/>
      <c r="AB53" s="11"/>
      <c r="AC53" s="39"/>
      <c r="AD53" s="39"/>
      <c r="AE53" s="51" t="s">
        <v>59</v>
      </c>
    </row>
    <row r="54" spans="1:31" s="12" customFormat="1" ht="15.75">
      <c r="A54" s="7">
        <v>50</v>
      </c>
      <c r="B54" s="15" t="s">
        <v>34</v>
      </c>
      <c r="C54" s="9">
        <f>SUM(E54:AA54)+AC54</f>
        <v>35</v>
      </c>
      <c r="D54" s="7">
        <f>COUNTA(E54:AA54)+AD54</f>
        <v>3</v>
      </c>
      <c r="E54" s="17"/>
      <c r="F54" s="10">
        <v>14</v>
      </c>
      <c r="G54" s="10"/>
      <c r="H54" s="7"/>
      <c r="I54" s="7"/>
      <c r="J54" s="7"/>
      <c r="K54" s="7"/>
      <c r="L54" s="7"/>
      <c r="M54" s="7"/>
      <c r="N54" s="7"/>
      <c r="O54" s="7">
        <v>10</v>
      </c>
      <c r="P54" s="7"/>
      <c r="Q54" s="7"/>
      <c r="R54" s="7"/>
      <c r="S54" s="7"/>
      <c r="T54" s="7"/>
      <c r="U54" s="7">
        <v>11</v>
      </c>
      <c r="V54" s="7"/>
      <c r="W54" s="7"/>
      <c r="X54" s="7"/>
      <c r="Y54" s="7"/>
      <c r="Z54" s="7"/>
      <c r="AA54" s="7"/>
      <c r="AB54" s="7"/>
      <c r="AC54" s="39"/>
      <c r="AD54" s="39"/>
      <c r="AE54" s="7" t="s">
        <v>58</v>
      </c>
    </row>
    <row r="55" spans="1:31" s="12" customFormat="1" ht="15.75">
      <c r="A55" s="7">
        <v>51</v>
      </c>
      <c r="B55" s="16" t="s">
        <v>49</v>
      </c>
      <c r="C55" s="9">
        <f>SUM(E55:AA55)+AC55</f>
        <v>34</v>
      </c>
      <c r="D55" s="7">
        <f>COUNTA(E55:AA55)+AD55</f>
        <v>3</v>
      </c>
      <c r="E55" s="17"/>
      <c r="F55" s="10">
        <v>14</v>
      </c>
      <c r="G55" s="10"/>
      <c r="H55" s="7"/>
      <c r="I55" s="7"/>
      <c r="J55" s="7"/>
      <c r="K55" s="7"/>
      <c r="L55" s="7"/>
      <c r="M55" s="7"/>
      <c r="N55" s="7"/>
      <c r="O55" s="7">
        <v>10</v>
      </c>
      <c r="P55" s="7">
        <v>10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11"/>
      <c r="AC55" s="39"/>
      <c r="AD55" s="39"/>
      <c r="AE55" s="50" t="s">
        <v>59</v>
      </c>
    </row>
    <row r="56" spans="1:31" s="12" customFormat="1" ht="15.75">
      <c r="A56" s="7">
        <v>52</v>
      </c>
      <c r="B56" s="16" t="s">
        <v>55</v>
      </c>
      <c r="C56" s="9">
        <f>SUM(E56:AA56)+AC56</f>
        <v>33</v>
      </c>
      <c r="D56" s="7">
        <f>COUNTA(E56:AA56)+AD56</f>
        <v>2</v>
      </c>
      <c r="E56" s="17">
        <v>19</v>
      </c>
      <c r="F56" s="10">
        <v>14</v>
      </c>
      <c r="G56" s="1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11"/>
      <c r="AC56" s="39"/>
      <c r="AD56" s="39"/>
      <c r="AE56" s="50" t="s">
        <v>59</v>
      </c>
    </row>
    <row r="57" spans="1:31" s="12" customFormat="1" ht="15.75">
      <c r="A57" s="7">
        <v>53</v>
      </c>
      <c r="B57" s="15" t="s">
        <v>22</v>
      </c>
      <c r="C57" s="9">
        <f>SUM(E57:AA57)+AC57</f>
        <v>32</v>
      </c>
      <c r="D57" s="7">
        <f>COUNTA(E57:AA57)+AD57</f>
        <v>2</v>
      </c>
      <c r="E57" s="17"/>
      <c r="F57" s="10"/>
      <c r="G57" s="10">
        <v>20</v>
      </c>
      <c r="H57" s="7"/>
      <c r="I57" s="7"/>
      <c r="J57" s="7"/>
      <c r="K57" s="7"/>
      <c r="L57" s="7"/>
      <c r="M57" s="7"/>
      <c r="N57" s="7"/>
      <c r="O57" s="7"/>
      <c r="P57" s="7"/>
      <c r="Q57" s="7">
        <v>12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11"/>
      <c r="AC57" s="39"/>
      <c r="AD57" s="39"/>
      <c r="AE57" s="7" t="s">
        <v>58</v>
      </c>
    </row>
    <row r="58" spans="1:31" s="12" customFormat="1" ht="15.75">
      <c r="A58" s="7">
        <v>54</v>
      </c>
      <c r="B58" s="15" t="s">
        <v>103</v>
      </c>
      <c r="C58" s="9">
        <f>SUM(E58:AA58)+AC58</f>
        <v>31</v>
      </c>
      <c r="D58" s="7">
        <f>COUNTA(E58:AA58)+AD58</f>
        <v>3</v>
      </c>
      <c r="E58" s="17"/>
      <c r="F58" s="10"/>
      <c r="G58" s="10"/>
      <c r="H58" s="7"/>
      <c r="I58" s="7">
        <v>11</v>
      </c>
      <c r="J58" s="7"/>
      <c r="K58" s="7"/>
      <c r="L58" s="7"/>
      <c r="M58" s="7"/>
      <c r="N58" s="7"/>
      <c r="O58" s="7">
        <v>10</v>
      </c>
      <c r="P58" s="7">
        <v>10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39"/>
      <c r="AD58" s="39"/>
      <c r="AE58" s="7" t="s">
        <v>59</v>
      </c>
    </row>
    <row r="59" spans="1:31" s="12" customFormat="1" ht="15.75">
      <c r="A59" s="7">
        <v>55</v>
      </c>
      <c r="B59" s="15" t="s">
        <v>13</v>
      </c>
      <c r="C59" s="9">
        <f>SUM(E59:AA59)+AC59</f>
        <v>31</v>
      </c>
      <c r="D59" s="7">
        <f>COUNTA(E59:AA59)+AD59</f>
        <v>2</v>
      </c>
      <c r="E59" s="17"/>
      <c r="F59" s="10"/>
      <c r="G59" s="10"/>
      <c r="H59" s="7"/>
      <c r="I59" s="7">
        <v>11</v>
      </c>
      <c r="J59" s="7">
        <v>20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1"/>
      <c r="AC59" s="39"/>
      <c r="AD59" s="39"/>
      <c r="AE59" s="7" t="s">
        <v>58</v>
      </c>
    </row>
    <row r="60" spans="1:31" s="12" customFormat="1" ht="15.75">
      <c r="A60" s="7">
        <v>56</v>
      </c>
      <c r="B60" s="16" t="s">
        <v>78</v>
      </c>
      <c r="C60" s="9">
        <f>SUM(E60:AA60)+AC60</f>
        <v>30</v>
      </c>
      <c r="D60" s="7">
        <f>COUNTA(E60:AA60)+AD60</f>
        <v>2</v>
      </c>
      <c r="E60" s="17"/>
      <c r="F60" s="10"/>
      <c r="G60" s="10"/>
      <c r="H60" s="7">
        <v>20</v>
      </c>
      <c r="I60" s="7"/>
      <c r="J60" s="7"/>
      <c r="K60" s="7"/>
      <c r="L60" s="7"/>
      <c r="M60" s="7"/>
      <c r="N60" s="7"/>
      <c r="O60" s="7">
        <v>10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39"/>
      <c r="AD60" s="39"/>
      <c r="AE60" s="50" t="s">
        <v>58</v>
      </c>
    </row>
    <row r="61" spans="1:31" s="12" customFormat="1" ht="15.75">
      <c r="A61" s="7">
        <v>57</v>
      </c>
      <c r="B61" s="14" t="s">
        <v>73</v>
      </c>
      <c r="C61" s="9">
        <f>SUM(E61:AA61)+AC61</f>
        <v>25</v>
      </c>
      <c r="D61" s="7">
        <f>COUNTA(E61:AA61)+AD61</f>
        <v>2</v>
      </c>
      <c r="E61" s="17"/>
      <c r="F61" s="10">
        <v>14</v>
      </c>
      <c r="G61" s="10"/>
      <c r="H61" s="7"/>
      <c r="I61" s="7">
        <v>11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1"/>
      <c r="AC61" s="39"/>
      <c r="AD61" s="39"/>
      <c r="AE61" s="10" t="s">
        <v>58</v>
      </c>
    </row>
    <row r="62" spans="1:31" s="12" customFormat="1" ht="15.75">
      <c r="A62" s="7">
        <v>58</v>
      </c>
      <c r="B62" s="14" t="s">
        <v>80</v>
      </c>
      <c r="C62" s="9">
        <f>SUM(E62:AA62)+AC62</f>
        <v>25</v>
      </c>
      <c r="D62" s="7">
        <f>COUNTA(E62:AA62)+AD62</f>
        <v>2</v>
      </c>
      <c r="E62" s="17"/>
      <c r="F62" s="10">
        <v>14</v>
      </c>
      <c r="G62" s="1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11</v>
      </c>
      <c r="V62" s="7"/>
      <c r="W62" s="7"/>
      <c r="X62" s="7"/>
      <c r="Y62" s="7"/>
      <c r="Z62" s="7"/>
      <c r="AA62" s="7"/>
      <c r="AB62" s="11"/>
      <c r="AC62" s="39"/>
      <c r="AD62" s="39"/>
      <c r="AE62" s="10" t="s">
        <v>59</v>
      </c>
    </row>
    <row r="63" spans="1:31" s="12" customFormat="1" ht="15.75">
      <c r="A63" s="7">
        <v>59</v>
      </c>
      <c r="B63" s="13" t="s">
        <v>74</v>
      </c>
      <c r="C63" s="9">
        <f>SUM(E63:AA63)+AC63</f>
        <v>25</v>
      </c>
      <c r="D63" s="7">
        <f>COUNTA(E63:AA63)+AD63</f>
        <v>2</v>
      </c>
      <c r="E63" s="7"/>
      <c r="F63" s="10">
        <v>14</v>
      </c>
      <c r="G63" s="10"/>
      <c r="H63" s="7"/>
      <c r="I63" s="7">
        <v>11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1"/>
      <c r="AC63" s="39"/>
      <c r="AD63" s="39"/>
      <c r="AE63" s="52" t="s">
        <v>58</v>
      </c>
    </row>
    <row r="64" spans="1:31" s="12" customFormat="1" ht="15.75">
      <c r="A64" s="7">
        <v>60</v>
      </c>
      <c r="B64" s="15" t="s">
        <v>76</v>
      </c>
      <c r="C64" s="9">
        <f>SUM(E64:AA64)+AC64</f>
        <v>25</v>
      </c>
      <c r="D64" s="7">
        <f>COUNTA(E64:AA64)+AD64</f>
        <v>2</v>
      </c>
      <c r="E64" s="17"/>
      <c r="F64" s="10">
        <v>14</v>
      </c>
      <c r="G64" s="1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v>11</v>
      </c>
      <c r="V64" s="7"/>
      <c r="W64" s="7"/>
      <c r="X64" s="7"/>
      <c r="Y64" s="7"/>
      <c r="Z64" s="7"/>
      <c r="AA64" s="7"/>
      <c r="AB64" s="11"/>
      <c r="AC64" s="39"/>
      <c r="AD64" s="39"/>
      <c r="AE64" s="7" t="s">
        <v>59</v>
      </c>
    </row>
    <row r="65" spans="1:31" s="12" customFormat="1" ht="15.75">
      <c r="A65" s="7">
        <v>61</v>
      </c>
      <c r="B65" s="15" t="s">
        <v>72</v>
      </c>
      <c r="C65" s="9">
        <f>SUM(E65:AA65)+AC65</f>
        <v>24</v>
      </c>
      <c r="D65" s="7">
        <f>COUNTA(E65:AA65)+AD65</f>
        <v>2</v>
      </c>
      <c r="E65" s="17"/>
      <c r="F65" s="10">
        <v>14</v>
      </c>
      <c r="G65" s="10"/>
      <c r="H65" s="7"/>
      <c r="I65" s="7"/>
      <c r="J65" s="7"/>
      <c r="K65" s="7"/>
      <c r="L65" s="7"/>
      <c r="M65" s="7"/>
      <c r="N65" s="7"/>
      <c r="O65" s="7">
        <v>10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1"/>
      <c r="AC65" s="39"/>
      <c r="AD65" s="39"/>
      <c r="AE65" s="7" t="s">
        <v>58</v>
      </c>
    </row>
    <row r="66" spans="1:31" s="12" customFormat="1" ht="15.75">
      <c r="A66" s="7">
        <v>62</v>
      </c>
      <c r="B66" s="13" t="s">
        <v>54</v>
      </c>
      <c r="C66" s="9">
        <f>SUM(E66:AA66)+AC66</f>
        <v>21</v>
      </c>
      <c r="D66" s="7">
        <f>COUNTA(E66:AA66)+AD66</f>
        <v>2</v>
      </c>
      <c r="E66" s="10"/>
      <c r="F66" s="10"/>
      <c r="G66" s="10"/>
      <c r="H66" s="7"/>
      <c r="I66" s="7">
        <v>11</v>
      </c>
      <c r="J66" s="7"/>
      <c r="K66" s="7"/>
      <c r="L66" s="7"/>
      <c r="M66" s="7"/>
      <c r="N66" s="7"/>
      <c r="O66" s="7">
        <v>10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1"/>
      <c r="AC66" s="39"/>
      <c r="AD66" s="39"/>
      <c r="AE66" s="50" t="s">
        <v>59</v>
      </c>
    </row>
    <row r="67" spans="1:31" s="12" customFormat="1" ht="15.75">
      <c r="A67" s="7">
        <v>63</v>
      </c>
      <c r="B67" s="8" t="s">
        <v>105</v>
      </c>
      <c r="C67" s="9">
        <f>SUM(E67:AA67)+AC67</f>
        <v>21</v>
      </c>
      <c r="D67" s="7">
        <f>COUNTA(E67:AA67)+AD67</f>
        <v>2</v>
      </c>
      <c r="E67" s="10"/>
      <c r="F67" s="10"/>
      <c r="G67" s="10"/>
      <c r="H67" s="7"/>
      <c r="I67" s="7">
        <v>11</v>
      </c>
      <c r="J67" s="7"/>
      <c r="K67" s="7"/>
      <c r="L67" s="7"/>
      <c r="M67" s="7"/>
      <c r="N67" s="7"/>
      <c r="O67" s="7">
        <v>10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11"/>
      <c r="AC67" s="39"/>
      <c r="AD67" s="39"/>
      <c r="AE67" s="17" t="s">
        <v>59</v>
      </c>
    </row>
    <row r="68" spans="1:31" s="12" customFormat="1" ht="15.75">
      <c r="A68" s="7">
        <v>64</v>
      </c>
      <c r="B68" s="15" t="s">
        <v>172</v>
      </c>
      <c r="C68" s="9">
        <f>SUM(E68:AA68)+AC68</f>
        <v>21</v>
      </c>
      <c r="D68" s="7">
        <f>COUNTA(E68:AA68)+AD68</f>
        <v>1</v>
      </c>
      <c r="E68" s="17"/>
      <c r="F68" s="10"/>
      <c r="G68" s="1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>
        <v>21</v>
      </c>
      <c r="Y68" s="7"/>
      <c r="Z68" s="7"/>
      <c r="AA68" s="7"/>
      <c r="AB68" s="11"/>
      <c r="AC68" s="39"/>
      <c r="AD68" s="39"/>
      <c r="AE68" s="7" t="s">
        <v>59</v>
      </c>
    </row>
    <row r="69" spans="1:31" s="12" customFormat="1" ht="15.75">
      <c r="A69" s="7">
        <v>65</v>
      </c>
      <c r="B69" s="15" t="s">
        <v>88</v>
      </c>
      <c r="C69" s="9">
        <f>SUM(E69:AA69)+AC69</f>
        <v>20</v>
      </c>
      <c r="D69" s="7">
        <f>COUNTA(E69:AA69)+AD69</f>
        <v>2</v>
      </c>
      <c r="E69" s="17"/>
      <c r="F69" s="10"/>
      <c r="G69" s="10"/>
      <c r="H69" s="7"/>
      <c r="I69" s="7"/>
      <c r="J69" s="7"/>
      <c r="K69" s="7"/>
      <c r="L69" s="7"/>
      <c r="M69" s="7"/>
      <c r="N69" s="7">
        <v>10</v>
      </c>
      <c r="O69" s="7">
        <v>10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39"/>
      <c r="AD69" s="39"/>
      <c r="AE69" s="50" t="s">
        <v>58</v>
      </c>
    </row>
    <row r="70" spans="1:31" s="12" customFormat="1" ht="15.75">
      <c r="A70" s="7">
        <v>66</v>
      </c>
      <c r="B70" s="16" t="s">
        <v>110</v>
      </c>
      <c r="C70" s="9">
        <f>SUM(E70:AA70)+AC70</f>
        <v>20</v>
      </c>
      <c r="D70" s="7">
        <f>COUNTA(E70:AA70)+AD70</f>
        <v>1</v>
      </c>
      <c r="E70" s="17"/>
      <c r="F70" s="10"/>
      <c r="G70" s="10">
        <v>20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39"/>
      <c r="AD70" s="39"/>
      <c r="AE70" s="50" t="s">
        <v>59</v>
      </c>
    </row>
    <row r="71" spans="1:31" s="12" customFormat="1" ht="15.75">
      <c r="A71" s="7">
        <v>67</v>
      </c>
      <c r="B71" s="16" t="s">
        <v>77</v>
      </c>
      <c r="C71" s="9">
        <f>SUM(E71:AA71)+AC71</f>
        <v>14</v>
      </c>
      <c r="D71" s="7">
        <f>COUNTA(E71:AA71)+AD71</f>
        <v>1</v>
      </c>
      <c r="E71" s="17"/>
      <c r="F71" s="10">
        <v>14</v>
      </c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11"/>
      <c r="AC71" s="39"/>
      <c r="AD71" s="39"/>
      <c r="AE71" s="50" t="s">
        <v>59</v>
      </c>
    </row>
    <row r="72" spans="1:31" s="12" customFormat="1" ht="15.75">
      <c r="A72" s="7">
        <v>68</v>
      </c>
      <c r="B72" s="15" t="s">
        <v>109</v>
      </c>
      <c r="C72" s="9">
        <f>SUM(E72:AA72)+AC72</f>
        <v>11</v>
      </c>
      <c r="D72" s="7">
        <f>COUNTA(E72:AA72)+AD72</f>
        <v>1</v>
      </c>
      <c r="E72" s="17"/>
      <c r="F72" s="10"/>
      <c r="G72" s="10"/>
      <c r="H72" s="7"/>
      <c r="I72" s="7">
        <v>11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11"/>
      <c r="AC72" s="39"/>
      <c r="AD72" s="39"/>
      <c r="AE72" s="7" t="s">
        <v>59</v>
      </c>
    </row>
    <row r="73" spans="1:31" s="12" customFormat="1" ht="15.75">
      <c r="A73" s="7">
        <v>69</v>
      </c>
      <c r="B73" s="15" t="s">
        <v>159</v>
      </c>
      <c r="C73" s="9">
        <f>SUM(E73:AA73)+AC73</f>
        <v>11</v>
      </c>
      <c r="D73" s="7">
        <f>COUNTA(E73:AA73)+AD73</f>
        <v>1</v>
      </c>
      <c r="E73" s="17"/>
      <c r="F73" s="10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>
        <v>11</v>
      </c>
      <c r="V73" s="7"/>
      <c r="W73" s="7"/>
      <c r="X73" s="7"/>
      <c r="Y73" s="7"/>
      <c r="Z73" s="7"/>
      <c r="AA73" s="7"/>
      <c r="AB73" s="7"/>
      <c r="AC73" s="39"/>
      <c r="AD73" s="39"/>
      <c r="AE73" s="7"/>
    </row>
    <row r="74" spans="1:31" s="12" customFormat="1" ht="15.75">
      <c r="A74" s="7">
        <v>70</v>
      </c>
      <c r="B74" s="47" t="s">
        <v>108</v>
      </c>
      <c r="C74" s="9">
        <f>SUM(E74:AA74)+AC74</f>
        <v>11</v>
      </c>
      <c r="D74" s="7">
        <f>COUNTA(E74:AA74)+AD74</f>
        <v>1</v>
      </c>
      <c r="E74" s="17"/>
      <c r="F74" s="10"/>
      <c r="G74" s="10"/>
      <c r="H74" s="7"/>
      <c r="I74" s="7">
        <v>11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11"/>
      <c r="AC74" s="39"/>
      <c r="AD74" s="39"/>
      <c r="AE74" s="51" t="s">
        <v>59</v>
      </c>
    </row>
    <row r="75" spans="1:31" s="12" customFormat="1" ht="15.75">
      <c r="A75" s="7">
        <v>71</v>
      </c>
      <c r="B75" s="64" t="s">
        <v>158</v>
      </c>
      <c r="C75" s="9">
        <f>SUM(E75:AA75)+AC75</f>
        <v>11</v>
      </c>
      <c r="D75" s="7">
        <f>COUNTA(E75:AA75)+AD75</f>
        <v>1</v>
      </c>
      <c r="E75" s="17"/>
      <c r="F75" s="10"/>
      <c r="G75" s="1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11</v>
      </c>
      <c r="V75" s="7"/>
      <c r="W75" s="7"/>
      <c r="X75" s="7"/>
      <c r="Y75" s="7"/>
      <c r="Z75" s="7"/>
      <c r="AA75" s="7"/>
      <c r="AB75" s="7"/>
      <c r="AC75" s="39"/>
      <c r="AD75" s="39"/>
      <c r="AE75" s="7"/>
    </row>
    <row r="76" spans="1:31" s="12" customFormat="1" ht="15.75">
      <c r="A76" s="7">
        <v>72</v>
      </c>
      <c r="B76" s="15" t="s">
        <v>106</v>
      </c>
      <c r="C76" s="9">
        <f>SUM(E76:AA76)+AC76</f>
        <v>11</v>
      </c>
      <c r="D76" s="7">
        <f>COUNTA(E76:AA76)+AD76</f>
        <v>1</v>
      </c>
      <c r="E76" s="17"/>
      <c r="F76" s="10"/>
      <c r="G76" s="10"/>
      <c r="H76" s="7"/>
      <c r="I76" s="7">
        <v>11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39"/>
      <c r="AD76" s="39"/>
      <c r="AE76" s="7" t="s">
        <v>59</v>
      </c>
    </row>
    <row r="77" spans="1:31" s="12" customFormat="1" ht="15.75">
      <c r="A77" s="7">
        <v>73</v>
      </c>
      <c r="B77" s="8" t="s">
        <v>104</v>
      </c>
      <c r="C77" s="9">
        <f>SUM(E77:AA77)+AC77</f>
        <v>11</v>
      </c>
      <c r="D77" s="7">
        <f>COUNTA(E77:AA77)+AD77</f>
        <v>1</v>
      </c>
      <c r="E77" s="10"/>
      <c r="F77" s="10"/>
      <c r="G77" s="10"/>
      <c r="H77" s="7"/>
      <c r="I77" s="7">
        <v>11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11"/>
      <c r="AC77" s="39"/>
      <c r="AD77" s="39"/>
      <c r="AE77" s="17" t="s">
        <v>59</v>
      </c>
    </row>
    <row r="78" spans="1:31" s="12" customFormat="1" ht="15.75">
      <c r="A78" s="7">
        <v>74</v>
      </c>
      <c r="B78" s="63" t="s">
        <v>119</v>
      </c>
      <c r="C78" s="9">
        <f>SUM(E78:AA78)+AC78</f>
        <v>10</v>
      </c>
      <c r="D78" s="7">
        <f>COUNTA(E78:AA78)+AD78</f>
        <v>1</v>
      </c>
      <c r="E78" s="17"/>
      <c r="F78" s="10"/>
      <c r="G78" s="10"/>
      <c r="H78" s="7"/>
      <c r="I78" s="7"/>
      <c r="J78" s="7"/>
      <c r="K78" s="7"/>
      <c r="L78" s="7"/>
      <c r="M78" s="7"/>
      <c r="N78" s="7"/>
      <c r="O78" s="7">
        <v>10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11"/>
      <c r="AC78" s="39"/>
      <c r="AD78" s="39"/>
      <c r="AE78" s="51" t="s">
        <v>59</v>
      </c>
    </row>
    <row r="79" spans="1:31" s="12" customFormat="1" ht="15.75">
      <c r="A79" s="7">
        <v>75</v>
      </c>
      <c r="B79" s="63" t="s">
        <v>120</v>
      </c>
      <c r="C79" s="9">
        <f>SUM(E79:AA79)+AC79</f>
        <v>10</v>
      </c>
      <c r="D79" s="7">
        <f>COUNTA(E79:AA79)+AD79</f>
        <v>1</v>
      </c>
      <c r="E79" s="17"/>
      <c r="F79" s="10"/>
      <c r="G79" s="10"/>
      <c r="H79" s="7"/>
      <c r="I79" s="7"/>
      <c r="J79" s="7"/>
      <c r="K79" s="7"/>
      <c r="L79" s="7"/>
      <c r="M79" s="7"/>
      <c r="N79" s="7"/>
      <c r="O79" s="7">
        <v>10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11"/>
      <c r="AC79" s="39"/>
      <c r="AD79" s="39"/>
      <c r="AE79" s="51" t="s">
        <v>59</v>
      </c>
    </row>
    <row r="80" spans="1:31" s="12" customFormat="1" ht="15.75">
      <c r="A80" s="7">
        <v>76</v>
      </c>
      <c r="B80" s="16" t="s">
        <v>114</v>
      </c>
      <c r="C80" s="9">
        <f>SUM(E80:AA80)+AC80</f>
        <v>10</v>
      </c>
      <c r="D80" s="7">
        <f>COUNTA(E80:AA80)+AD80</f>
        <v>1</v>
      </c>
      <c r="E80" s="17"/>
      <c r="F80" s="10"/>
      <c r="G80" s="10"/>
      <c r="H80" s="7"/>
      <c r="I80" s="7"/>
      <c r="J80" s="7"/>
      <c r="K80" s="7"/>
      <c r="L80" s="7"/>
      <c r="M80" s="7"/>
      <c r="N80" s="7">
        <v>10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39"/>
      <c r="AD80" s="39"/>
      <c r="AE80" s="50" t="s">
        <v>59</v>
      </c>
    </row>
    <row r="81" spans="1:31" s="12" customFormat="1" ht="15.75">
      <c r="A81" s="7">
        <v>77</v>
      </c>
      <c r="B81" s="63" t="s">
        <v>121</v>
      </c>
      <c r="C81" s="9">
        <f>SUM(E81:AA81)+AC81</f>
        <v>10</v>
      </c>
      <c r="D81" s="7">
        <f>COUNTA(E81:AA81)+AD81</f>
        <v>1</v>
      </c>
      <c r="E81" s="17"/>
      <c r="F81" s="10"/>
      <c r="G81" s="10"/>
      <c r="H81" s="7"/>
      <c r="I81" s="7"/>
      <c r="J81" s="7"/>
      <c r="K81" s="7"/>
      <c r="L81" s="7"/>
      <c r="M81" s="7"/>
      <c r="N81" s="7"/>
      <c r="O81" s="7">
        <v>10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11"/>
      <c r="AC81" s="39"/>
      <c r="AD81" s="39"/>
      <c r="AE81" s="51" t="s">
        <v>59</v>
      </c>
    </row>
    <row r="82" spans="1:31" s="12" customFormat="1" ht="15.75">
      <c r="A82" s="7">
        <v>78</v>
      </c>
      <c r="B82" s="64" t="s">
        <v>122</v>
      </c>
      <c r="C82" s="9">
        <f>SUM(E82:AA82)+AC82</f>
        <v>10</v>
      </c>
      <c r="D82" s="7">
        <f>COUNTA(E82:AA82)+AD82</f>
        <v>1</v>
      </c>
      <c r="E82" s="17"/>
      <c r="F82" s="10"/>
      <c r="G82" s="10"/>
      <c r="H82" s="7"/>
      <c r="I82" s="7"/>
      <c r="J82" s="7"/>
      <c r="K82" s="7"/>
      <c r="L82" s="7"/>
      <c r="M82" s="7"/>
      <c r="N82" s="7"/>
      <c r="O82" s="7">
        <v>10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11"/>
      <c r="AC82" s="39"/>
      <c r="AD82" s="39"/>
      <c r="AE82" s="50" t="s">
        <v>59</v>
      </c>
    </row>
    <row r="83" spans="1:31" s="12" customFormat="1" ht="15.75">
      <c r="A83" s="7">
        <v>79</v>
      </c>
      <c r="B83" s="64" t="s">
        <v>123</v>
      </c>
      <c r="C83" s="9">
        <f>SUM(E83:AA83)+AC83</f>
        <v>10</v>
      </c>
      <c r="D83" s="7">
        <f>COUNTA(E83:AA83)+AD83</f>
        <v>1</v>
      </c>
      <c r="E83" s="17"/>
      <c r="F83" s="10"/>
      <c r="G83" s="10"/>
      <c r="H83" s="7"/>
      <c r="I83" s="7"/>
      <c r="J83" s="7"/>
      <c r="K83" s="7"/>
      <c r="L83" s="7"/>
      <c r="M83" s="7"/>
      <c r="N83" s="7"/>
      <c r="O83" s="7">
        <v>10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11"/>
      <c r="AC83" s="39"/>
      <c r="AD83" s="39"/>
      <c r="AE83" s="50" t="s">
        <v>59</v>
      </c>
    </row>
    <row r="84" spans="1:31" s="12" customFormat="1" ht="15.75">
      <c r="A84" s="7">
        <v>80</v>
      </c>
      <c r="B84" s="8" t="s">
        <v>53</v>
      </c>
      <c r="C84" s="9">
        <f>SUM(E84:AA84)+AC84</f>
        <v>10</v>
      </c>
      <c r="D84" s="7">
        <f>COUNTA(E84:AA84)+AD84</f>
        <v>1</v>
      </c>
      <c r="E84" s="17"/>
      <c r="F84" s="10"/>
      <c r="G84" s="10"/>
      <c r="H84" s="7"/>
      <c r="I84" s="7"/>
      <c r="J84" s="7"/>
      <c r="K84" s="7"/>
      <c r="L84" s="7"/>
      <c r="M84" s="7"/>
      <c r="N84" s="7"/>
      <c r="O84" s="7">
        <v>10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39"/>
      <c r="AD84" s="39"/>
      <c r="AE84" s="51" t="s">
        <v>59</v>
      </c>
    </row>
    <row r="85" spans="1:31" s="12" customFormat="1" ht="15.75">
      <c r="A85" s="7">
        <v>81</v>
      </c>
      <c r="B85" s="63" t="s">
        <v>124</v>
      </c>
      <c r="C85" s="9">
        <f>SUM(E85:AA85)+AC85</f>
        <v>10</v>
      </c>
      <c r="D85" s="7">
        <f>COUNTA(E85:AA85)+AD85</f>
        <v>1</v>
      </c>
      <c r="E85" s="17"/>
      <c r="F85" s="10"/>
      <c r="G85" s="10"/>
      <c r="H85" s="7"/>
      <c r="I85" s="7"/>
      <c r="J85" s="7"/>
      <c r="K85" s="7"/>
      <c r="L85" s="7"/>
      <c r="M85" s="7"/>
      <c r="N85" s="7"/>
      <c r="O85" s="7">
        <v>10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11"/>
      <c r="AC85" s="39"/>
      <c r="AD85" s="39"/>
      <c r="AE85" s="51" t="s">
        <v>59</v>
      </c>
    </row>
    <row r="86" spans="1:31" s="12" customFormat="1" ht="15.75">
      <c r="A86" s="7">
        <v>82</v>
      </c>
      <c r="B86" s="63" t="s">
        <v>125</v>
      </c>
      <c r="C86" s="9">
        <f>SUM(E86:AA86)+AC86</f>
        <v>10</v>
      </c>
      <c r="D86" s="7">
        <f>COUNTA(E86:AA86)+AD86</f>
        <v>1</v>
      </c>
      <c r="E86" s="17"/>
      <c r="F86" s="10"/>
      <c r="G86" s="10"/>
      <c r="H86" s="7"/>
      <c r="I86" s="7"/>
      <c r="J86" s="7"/>
      <c r="K86" s="7"/>
      <c r="L86" s="7"/>
      <c r="M86" s="7"/>
      <c r="N86" s="7"/>
      <c r="O86" s="7">
        <v>10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11"/>
      <c r="AC86" s="39"/>
      <c r="AD86" s="39"/>
      <c r="AE86" s="51" t="s">
        <v>59</v>
      </c>
    </row>
    <row r="87" spans="1:31" s="12" customFormat="1" ht="15.75">
      <c r="A87" s="7">
        <v>83</v>
      </c>
      <c r="B87" s="63" t="s">
        <v>169</v>
      </c>
      <c r="C87" s="9">
        <f>SUM(E87:AA87)+AC87</f>
        <v>10</v>
      </c>
      <c r="D87" s="7">
        <f>COUNTA(E87:AA87)+AD87</f>
        <v>1</v>
      </c>
      <c r="E87" s="17"/>
      <c r="F87" s="10"/>
      <c r="G87" s="10"/>
      <c r="H87" s="7"/>
      <c r="I87" s="7"/>
      <c r="J87" s="7"/>
      <c r="K87" s="7"/>
      <c r="L87" s="7"/>
      <c r="M87" s="7"/>
      <c r="N87" s="7"/>
      <c r="O87" s="7">
        <v>10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11"/>
      <c r="AC87" s="39"/>
      <c r="AD87" s="39"/>
      <c r="AE87" s="51" t="s">
        <v>59</v>
      </c>
    </row>
    <row r="88" spans="1:31" s="12" customFormat="1" ht="15.75">
      <c r="A88" s="7">
        <v>84</v>
      </c>
      <c r="B88" s="15" t="s">
        <v>50</v>
      </c>
      <c r="C88" s="9">
        <f>SUM(E88:AA88)+AC88</f>
        <v>0</v>
      </c>
      <c r="D88" s="7">
        <f>COUNTA(E88:AA88)+AD88</f>
        <v>0</v>
      </c>
      <c r="E88" s="17"/>
      <c r="F88" s="10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1"/>
      <c r="AC88" s="39"/>
      <c r="AD88" s="39"/>
      <c r="AE88" s="7" t="s">
        <v>59</v>
      </c>
    </row>
    <row r="89" spans="1:31" s="12" customFormat="1" ht="15.75">
      <c r="A89" s="7" t="s">
        <v>33</v>
      </c>
      <c r="B89" s="15" t="s">
        <v>36</v>
      </c>
      <c r="C89" s="9">
        <f>SUM(E89:AA89)+AC89</f>
        <v>97</v>
      </c>
      <c r="D89" s="7">
        <f>COUNTA(E89:AA89)+AD89</f>
        <v>7</v>
      </c>
      <c r="E89" s="17">
        <v>19</v>
      </c>
      <c r="F89" s="10">
        <v>14</v>
      </c>
      <c r="G89" s="10"/>
      <c r="H89" s="7"/>
      <c r="I89" s="7">
        <v>11</v>
      </c>
      <c r="J89" s="7">
        <v>20</v>
      </c>
      <c r="K89" s="7"/>
      <c r="L89" s="7"/>
      <c r="M89" s="7"/>
      <c r="N89" s="7">
        <v>10</v>
      </c>
      <c r="O89" s="7"/>
      <c r="P89" s="7"/>
      <c r="Q89" s="7">
        <v>12</v>
      </c>
      <c r="R89" s="7"/>
      <c r="S89" s="7"/>
      <c r="T89" s="7"/>
      <c r="U89" s="7">
        <v>11</v>
      </c>
      <c r="V89" s="7"/>
      <c r="W89" s="7"/>
      <c r="X89" s="7"/>
      <c r="Y89" s="7"/>
      <c r="Z89" s="7"/>
      <c r="AA89" s="7"/>
      <c r="AB89" s="11"/>
      <c r="AC89" s="39"/>
      <c r="AD89" s="39"/>
      <c r="AE89" s="7" t="s">
        <v>58</v>
      </c>
    </row>
    <row r="90" spans="1:31" s="12" customFormat="1" ht="15.75">
      <c r="A90" s="7" t="s">
        <v>33</v>
      </c>
      <c r="B90" s="47" t="s">
        <v>107</v>
      </c>
      <c r="C90" s="9">
        <f>SUM(E90:AA90)+AC90</f>
        <v>21</v>
      </c>
      <c r="D90" s="7">
        <f>COUNTA(E90:AA90)+AD90</f>
        <v>2</v>
      </c>
      <c r="E90" s="17"/>
      <c r="F90" s="10"/>
      <c r="G90" s="10"/>
      <c r="H90" s="7"/>
      <c r="I90" s="7">
        <v>11</v>
      </c>
      <c r="J90" s="7"/>
      <c r="K90" s="7"/>
      <c r="L90" s="7"/>
      <c r="M90" s="7"/>
      <c r="N90" s="7"/>
      <c r="O90" s="7">
        <v>10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11"/>
      <c r="AC90" s="39"/>
      <c r="AD90" s="39"/>
      <c r="AE90" s="51" t="s">
        <v>59</v>
      </c>
    </row>
    <row r="91" spans="1:31" s="12" customFormat="1" ht="15.75">
      <c r="A91" s="7" t="s">
        <v>33</v>
      </c>
      <c r="B91" s="47" t="s">
        <v>81</v>
      </c>
      <c r="C91" s="9">
        <f>SUM(E91:AA91)+AC91</f>
        <v>35</v>
      </c>
      <c r="D91" s="7">
        <f>COUNTA(E91:AA91)+AD91</f>
        <v>3</v>
      </c>
      <c r="E91" s="17"/>
      <c r="F91" s="10">
        <v>14</v>
      </c>
      <c r="G91" s="10"/>
      <c r="H91" s="7"/>
      <c r="I91" s="7">
        <v>11</v>
      </c>
      <c r="J91" s="7"/>
      <c r="K91" s="7"/>
      <c r="L91" s="7"/>
      <c r="M91" s="7"/>
      <c r="N91" s="7">
        <v>10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11"/>
      <c r="AC91" s="39"/>
      <c r="AD91" s="39"/>
      <c r="AE91" s="51" t="s">
        <v>59</v>
      </c>
    </row>
    <row r="92" spans="1:31" s="12" customFormat="1" ht="15.75">
      <c r="A92" s="7" t="s">
        <v>33</v>
      </c>
      <c r="B92" s="15" t="s">
        <v>0</v>
      </c>
      <c r="C92" s="9">
        <f>SUM(E92:AA92)+AC92</f>
        <v>223</v>
      </c>
      <c r="D92" s="7">
        <f>COUNTA(E92:AA92)+AD92</f>
        <v>12</v>
      </c>
      <c r="E92" s="17">
        <v>19</v>
      </c>
      <c r="F92" s="10">
        <v>14</v>
      </c>
      <c r="G92" s="10"/>
      <c r="H92" s="7">
        <v>20</v>
      </c>
      <c r="I92" s="7">
        <v>11</v>
      </c>
      <c r="J92" s="7">
        <v>34</v>
      </c>
      <c r="K92" s="7"/>
      <c r="L92" s="7"/>
      <c r="M92" s="7"/>
      <c r="N92" s="7">
        <v>21</v>
      </c>
      <c r="O92" s="7"/>
      <c r="P92" s="7">
        <v>21</v>
      </c>
      <c r="Q92" s="7">
        <v>17</v>
      </c>
      <c r="R92" s="7">
        <v>20</v>
      </c>
      <c r="S92" s="7"/>
      <c r="T92" s="7">
        <v>23</v>
      </c>
      <c r="U92" s="7">
        <v>11</v>
      </c>
      <c r="V92" s="7"/>
      <c r="W92" s="7"/>
      <c r="X92" s="7"/>
      <c r="Y92" s="7"/>
      <c r="Z92" s="7">
        <v>12</v>
      </c>
      <c r="AA92" s="7"/>
      <c r="AB92" s="11"/>
      <c r="AC92" s="39"/>
      <c r="AD92" s="39"/>
      <c r="AE92" s="7" t="s">
        <v>58</v>
      </c>
    </row>
    <row r="93" spans="1:31" s="12" customFormat="1" ht="15.75">
      <c r="A93" s="19"/>
      <c r="B93" s="20"/>
      <c r="C93" s="21"/>
      <c r="D93" s="19"/>
      <c r="E93" s="17"/>
      <c r="F93" s="10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39"/>
      <c r="AD93" s="39"/>
      <c r="AE93" s="19"/>
    </row>
    <row r="94" spans="1:31" s="23" customFormat="1" ht="15.75">
      <c r="A94" s="22"/>
      <c r="B94" s="38" t="s">
        <v>4</v>
      </c>
      <c r="C94" s="38">
        <f>SUM(C5:C92)</f>
        <v>11480.5</v>
      </c>
      <c r="D94" s="38">
        <f>SUM(D5:D92)</f>
        <v>505</v>
      </c>
      <c r="E94" s="38">
        <f>COUNTA(E5:E92)</f>
        <v>22</v>
      </c>
      <c r="F94" s="38">
        <f aca="true" t="shared" si="0" ref="F94:AA94">COUNTA(F5:F92)</f>
        <v>44</v>
      </c>
      <c r="G94" s="38">
        <f t="shared" si="0"/>
        <v>16</v>
      </c>
      <c r="H94" s="38">
        <f t="shared" si="0"/>
        <v>23</v>
      </c>
      <c r="I94" s="38">
        <f t="shared" si="0"/>
        <v>36</v>
      </c>
      <c r="J94" s="38">
        <f t="shared" si="0"/>
        <v>27</v>
      </c>
      <c r="K94" s="38">
        <f t="shared" si="0"/>
        <v>5</v>
      </c>
      <c r="L94" s="38">
        <f t="shared" si="0"/>
        <v>14</v>
      </c>
      <c r="M94" s="38">
        <f t="shared" si="0"/>
        <v>5</v>
      </c>
      <c r="N94" s="38">
        <f t="shared" si="0"/>
        <v>28</v>
      </c>
      <c r="O94" s="38">
        <f t="shared" si="0"/>
        <v>46</v>
      </c>
      <c r="P94" s="38">
        <f t="shared" si="0"/>
        <v>21</v>
      </c>
      <c r="Q94" s="38">
        <f t="shared" si="0"/>
        <v>24</v>
      </c>
      <c r="R94" s="38">
        <f t="shared" si="0"/>
        <v>20</v>
      </c>
      <c r="S94" s="38">
        <f t="shared" si="0"/>
        <v>9</v>
      </c>
      <c r="T94" s="38">
        <f t="shared" si="0"/>
        <v>21</v>
      </c>
      <c r="U94" s="38">
        <f t="shared" si="0"/>
        <v>24</v>
      </c>
      <c r="V94" s="38">
        <f t="shared" si="0"/>
        <v>6</v>
      </c>
      <c r="W94" s="38">
        <f t="shared" si="0"/>
        <v>10</v>
      </c>
      <c r="X94" s="38">
        <f t="shared" si="0"/>
        <v>12</v>
      </c>
      <c r="Y94" s="38">
        <f t="shared" si="0"/>
        <v>4</v>
      </c>
      <c r="Z94" s="38">
        <f t="shared" si="0"/>
        <v>17</v>
      </c>
      <c r="AA94" s="38">
        <f t="shared" si="0"/>
        <v>0</v>
      </c>
      <c r="AB94" s="9">
        <f>AD94</f>
        <v>71</v>
      </c>
      <c r="AC94" s="38">
        <f>SUM(AC5:AC93)</f>
        <v>2885.5</v>
      </c>
      <c r="AD94" s="38">
        <f>SUM(AD5:AD92)</f>
        <v>71</v>
      </c>
      <c r="AE94" s="38"/>
    </row>
    <row r="95" ht="15">
      <c r="AC95" s="3">
        <f>SUM(E5:AA92)</f>
        <v>8595</v>
      </c>
    </row>
    <row r="96" ht="15">
      <c r="AC96" s="3">
        <f>SUM(AC94:AC95)</f>
        <v>11480.5</v>
      </c>
    </row>
    <row r="97" spans="3:4" ht="15">
      <c r="C97" s="46"/>
      <c r="D97" s="46"/>
    </row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/>
  <autoFilter ref="A4:AF96"/>
  <printOptions/>
  <pageMargins left="0.4330708661417323" right="0.3937007874015748" top="0.35433070866141736" bottom="0.35433070866141736" header="0.31496062992125984" footer="0.31496062992125984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pane ySplit="2" topLeftCell="A17" activePane="bottomLeft" state="frozen"/>
      <selection pane="topLeft" activeCell="A1" sqref="A1"/>
      <selection pane="bottomLeft" activeCell="C41" sqref="C41"/>
    </sheetView>
  </sheetViews>
  <sheetFormatPr defaultColWidth="9.140625" defaultRowHeight="15"/>
  <cols>
    <col min="1" max="1" width="12.57421875" style="3" customWidth="1"/>
    <col min="2" max="2" width="36.8515625" style="55" customWidth="1"/>
    <col min="3" max="3" width="81.00390625" style="1" customWidth="1"/>
    <col min="4" max="4" width="24.8515625" style="1" customWidth="1"/>
    <col min="5" max="16384" width="9.140625" style="1" customWidth="1"/>
  </cols>
  <sheetData>
    <row r="1" ht="33">
      <c r="B1" s="59" t="s">
        <v>32</v>
      </c>
    </row>
    <row r="2" ht="33">
      <c r="B2" s="59" t="s">
        <v>65</v>
      </c>
    </row>
    <row r="4" spans="1:3" ht="20.25">
      <c r="A4" s="53" t="s">
        <v>41</v>
      </c>
      <c r="B4" s="60" t="s">
        <v>42</v>
      </c>
      <c r="C4" s="53" t="s">
        <v>43</v>
      </c>
    </row>
    <row r="5" spans="1:4" ht="15">
      <c r="A5" s="54"/>
      <c r="C5" s="55"/>
      <c r="D5" s="55"/>
    </row>
    <row r="6" spans="1:4" ht="15">
      <c r="A6" s="54">
        <v>43079</v>
      </c>
      <c r="B6" s="62" t="s">
        <v>1</v>
      </c>
      <c r="C6" s="55" t="s">
        <v>67</v>
      </c>
      <c r="D6" s="55"/>
    </row>
    <row r="7" spans="1:4" ht="15">
      <c r="A7" s="54">
        <v>43079</v>
      </c>
      <c r="B7" s="62" t="s">
        <v>30</v>
      </c>
      <c r="C7" s="55" t="s">
        <v>68</v>
      </c>
      <c r="D7" s="55"/>
    </row>
    <row r="8" spans="1:4" ht="15">
      <c r="A8" s="54">
        <v>43149</v>
      </c>
      <c r="B8" s="62" t="s">
        <v>30</v>
      </c>
      <c r="C8" s="55" t="s">
        <v>84</v>
      </c>
      <c r="D8" s="55"/>
    </row>
    <row r="9" spans="1:4" ht="15">
      <c r="A9" s="54">
        <v>43177</v>
      </c>
      <c r="B9" s="55" t="s">
        <v>44</v>
      </c>
      <c r="C9" s="55" t="s">
        <v>92</v>
      </c>
      <c r="D9" s="55"/>
    </row>
    <row r="10" spans="1:4" ht="15">
      <c r="A10" s="54">
        <v>43212</v>
      </c>
      <c r="B10" s="55" t="s">
        <v>44</v>
      </c>
      <c r="C10" s="55" t="s">
        <v>96</v>
      </c>
      <c r="D10" s="55"/>
    </row>
    <row r="11" spans="1:4" ht="15">
      <c r="A11" s="54">
        <v>43212</v>
      </c>
      <c r="B11" s="62" t="s">
        <v>19</v>
      </c>
      <c r="C11" s="55" t="s">
        <v>97</v>
      </c>
      <c r="D11" s="55"/>
    </row>
    <row r="12" spans="1:4" ht="15">
      <c r="A12" s="54">
        <v>43218</v>
      </c>
      <c r="B12" s="62" t="s">
        <v>30</v>
      </c>
      <c r="C12" s="55" t="s">
        <v>99</v>
      </c>
      <c r="D12" s="55"/>
    </row>
    <row r="13" spans="1:4" ht="15">
      <c r="A13" s="54">
        <v>43218</v>
      </c>
      <c r="B13" s="55" t="s">
        <v>23</v>
      </c>
      <c r="C13" s="55" t="s">
        <v>100</v>
      </c>
      <c r="D13" s="55"/>
    </row>
    <row r="14" spans="1:4" ht="15">
      <c r="A14" s="54">
        <v>43221</v>
      </c>
      <c r="B14" s="55" t="s">
        <v>44</v>
      </c>
      <c r="C14" s="55" t="s">
        <v>101</v>
      </c>
      <c r="D14" s="55"/>
    </row>
    <row r="15" spans="1:4" ht="15">
      <c r="A15" s="54">
        <v>43233</v>
      </c>
      <c r="B15" s="55" t="s">
        <v>44</v>
      </c>
      <c r="C15" s="55" t="s">
        <v>115</v>
      </c>
      <c r="D15" s="55"/>
    </row>
    <row r="16" spans="1:4" ht="15">
      <c r="A16" s="54">
        <v>43233</v>
      </c>
      <c r="B16" s="62" t="s">
        <v>18</v>
      </c>
      <c r="C16" s="55" t="s">
        <v>116</v>
      </c>
      <c r="D16" s="55"/>
    </row>
    <row r="17" spans="1:4" ht="15">
      <c r="A17" s="54">
        <v>43247</v>
      </c>
      <c r="B17" s="62" t="s">
        <v>30</v>
      </c>
      <c r="C17" s="57" t="s">
        <v>127</v>
      </c>
      <c r="D17" s="55"/>
    </row>
    <row r="18" spans="1:4" ht="15">
      <c r="A18" s="54">
        <v>43247</v>
      </c>
      <c r="B18" s="55" t="s">
        <v>44</v>
      </c>
      <c r="C18" s="55" t="s">
        <v>128</v>
      </c>
      <c r="D18" s="55"/>
    </row>
    <row r="19" spans="1:4" ht="15">
      <c r="A19" s="54">
        <v>43254</v>
      </c>
      <c r="B19" s="62" t="s">
        <v>18</v>
      </c>
      <c r="C19" s="55" t="s">
        <v>132</v>
      </c>
      <c r="D19" s="55"/>
    </row>
    <row r="20" spans="1:4" ht="15">
      <c r="A20" s="54">
        <v>43254</v>
      </c>
      <c r="B20" s="55" t="s">
        <v>44</v>
      </c>
      <c r="C20" s="55" t="s">
        <v>133</v>
      </c>
      <c r="D20" s="55"/>
    </row>
    <row r="21" spans="1:4" ht="15">
      <c r="A21" s="54">
        <v>43254</v>
      </c>
      <c r="B21" s="62" t="s">
        <v>1</v>
      </c>
      <c r="C21" s="55" t="s">
        <v>134</v>
      </c>
      <c r="D21" s="55"/>
    </row>
    <row r="22" spans="1:4" ht="15">
      <c r="A22" s="54">
        <v>43254</v>
      </c>
      <c r="B22" s="55" t="s">
        <v>16</v>
      </c>
      <c r="C22" s="55" t="s">
        <v>135</v>
      </c>
      <c r="D22" s="55"/>
    </row>
    <row r="23" spans="1:4" ht="15">
      <c r="A23" s="54">
        <v>43261</v>
      </c>
      <c r="B23" s="62" t="s">
        <v>30</v>
      </c>
      <c r="C23" s="57" t="s">
        <v>137</v>
      </c>
      <c r="D23" s="55"/>
    </row>
    <row r="24" spans="1:4" ht="15">
      <c r="A24" s="54">
        <v>43261</v>
      </c>
      <c r="B24" s="55" t="s">
        <v>44</v>
      </c>
      <c r="C24" s="57" t="s">
        <v>138</v>
      </c>
      <c r="D24" s="55"/>
    </row>
    <row r="25" spans="1:4" ht="15">
      <c r="A25" s="54">
        <v>43261</v>
      </c>
      <c r="B25" s="55" t="s">
        <v>16</v>
      </c>
      <c r="C25" s="57" t="s">
        <v>139</v>
      </c>
      <c r="D25" s="55"/>
    </row>
    <row r="26" spans="1:4" ht="15">
      <c r="A26" s="54">
        <v>43261</v>
      </c>
      <c r="B26" s="55" t="s">
        <v>37</v>
      </c>
      <c r="C26" s="57" t="s">
        <v>140</v>
      </c>
      <c r="D26" s="55"/>
    </row>
    <row r="27" spans="1:4" ht="15">
      <c r="A27" s="54">
        <v>43261</v>
      </c>
      <c r="B27" s="62" t="s">
        <v>11</v>
      </c>
      <c r="C27" s="57" t="s">
        <v>142</v>
      </c>
      <c r="D27" s="55"/>
    </row>
    <row r="28" spans="1:4" ht="15">
      <c r="A28" s="54">
        <v>43261</v>
      </c>
      <c r="B28" s="62" t="s">
        <v>1</v>
      </c>
      <c r="C28" s="57" t="s">
        <v>141</v>
      </c>
      <c r="D28" s="55"/>
    </row>
    <row r="29" spans="1:4" ht="15">
      <c r="A29" s="54">
        <v>43261</v>
      </c>
      <c r="B29" s="62" t="s">
        <v>69</v>
      </c>
      <c r="C29" s="55" t="s">
        <v>143</v>
      </c>
      <c r="D29" s="55"/>
    </row>
    <row r="30" spans="1:4" ht="15">
      <c r="A30" s="54">
        <v>43261</v>
      </c>
      <c r="B30" s="62" t="s">
        <v>39</v>
      </c>
      <c r="C30" s="55" t="s">
        <v>174</v>
      </c>
      <c r="D30" s="55"/>
    </row>
    <row r="31" spans="1:4" ht="15">
      <c r="A31" s="54">
        <v>43261</v>
      </c>
      <c r="B31" s="55" t="s">
        <v>47</v>
      </c>
      <c r="C31" s="57" t="s">
        <v>165</v>
      </c>
      <c r="D31" s="55"/>
    </row>
    <row r="32" spans="1:4" ht="15">
      <c r="A32" s="54">
        <v>43275</v>
      </c>
      <c r="B32" s="55" t="s">
        <v>16</v>
      </c>
      <c r="C32" s="57" t="s">
        <v>146</v>
      </c>
      <c r="D32" s="55"/>
    </row>
    <row r="33" spans="1:4" ht="15">
      <c r="A33" s="54">
        <v>43303</v>
      </c>
      <c r="B33" s="62" t="s">
        <v>19</v>
      </c>
      <c r="C33" s="55" t="s">
        <v>152</v>
      </c>
      <c r="D33" s="55"/>
    </row>
    <row r="34" spans="1:4" ht="15">
      <c r="A34" s="54">
        <v>43345</v>
      </c>
      <c r="B34" s="62" t="s">
        <v>30</v>
      </c>
      <c r="C34" s="57" t="s">
        <v>178</v>
      </c>
      <c r="D34" s="55"/>
    </row>
    <row r="35" spans="1:4" ht="15">
      <c r="A35" s="54">
        <v>43351</v>
      </c>
      <c r="B35" s="55" t="s">
        <v>44</v>
      </c>
      <c r="C35" s="57" t="s">
        <v>154</v>
      </c>
      <c r="D35" s="55"/>
    </row>
    <row r="36" spans="1:4" ht="15">
      <c r="A36" s="54">
        <v>43359</v>
      </c>
      <c r="B36" s="62" t="s">
        <v>30</v>
      </c>
      <c r="C36" s="57" t="s">
        <v>157</v>
      </c>
      <c r="D36" s="55"/>
    </row>
    <row r="37" spans="1:4" ht="15">
      <c r="A37" s="54">
        <v>43380</v>
      </c>
      <c r="B37" s="62" t="s">
        <v>30</v>
      </c>
      <c r="C37" s="55" t="s">
        <v>164</v>
      </c>
      <c r="D37" s="55"/>
    </row>
    <row r="38" spans="1:4" ht="15">
      <c r="A38" s="54">
        <v>43394</v>
      </c>
      <c r="B38" s="62" t="s">
        <v>30</v>
      </c>
      <c r="C38" s="55" t="s">
        <v>173</v>
      </c>
      <c r="D38" s="55"/>
    </row>
    <row r="39" spans="1:4" ht="15">
      <c r="A39" s="54">
        <v>43415</v>
      </c>
      <c r="B39" s="55" t="s">
        <v>16</v>
      </c>
      <c r="C39" s="57" t="s">
        <v>182</v>
      </c>
      <c r="D39" s="55"/>
    </row>
    <row r="40" spans="1:4" ht="15">
      <c r="A40" s="54"/>
      <c r="C40" s="55"/>
      <c r="D40" s="55"/>
    </row>
    <row r="41" spans="1:4" ht="15">
      <c r="A41" s="54"/>
      <c r="C41" s="55"/>
      <c r="D41" s="55"/>
    </row>
    <row r="42" spans="1:4" ht="15">
      <c r="A42" s="54"/>
      <c r="C42" s="55"/>
      <c r="D42" s="55"/>
    </row>
    <row r="43" spans="1:4" ht="15">
      <c r="A43" s="54"/>
      <c r="C43" s="55"/>
      <c r="D43" s="55"/>
    </row>
    <row r="44" spans="1:4" ht="15">
      <c r="A44" s="54"/>
      <c r="C44" s="55"/>
      <c r="D44" s="55"/>
    </row>
    <row r="45" spans="1:4" ht="15">
      <c r="A45" s="54"/>
      <c r="C45" s="56"/>
      <c r="D45" s="55"/>
    </row>
    <row r="46" spans="1:4" ht="15">
      <c r="A46" s="54"/>
      <c r="C46" s="55"/>
      <c r="D46" s="55"/>
    </row>
    <row r="47" spans="1:4" ht="15">
      <c r="A47" s="54"/>
      <c r="C47" s="55"/>
      <c r="D47" s="55"/>
    </row>
    <row r="48" spans="1:4" ht="15">
      <c r="A48" s="54"/>
      <c r="C48" s="55"/>
      <c r="D48" s="55"/>
    </row>
    <row r="49" spans="1:4" ht="25.5">
      <c r="A49" s="54"/>
      <c r="B49" s="61" t="s">
        <v>61</v>
      </c>
      <c r="C49" s="55"/>
      <c r="D49" s="55"/>
    </row>
    <row r="50" spans="1:4" ht="15">
      <c r="A50" s="54"/>
      <c r="C50" s="55"/>
      <c r="D50" s="55"/>
    </row>
    <row r="51" spans="1:4" ht="15">
      <c r="A51" s="54"/>
      <c r="C51" s="55"/>
      <c r="D51" s="55"/>
    </row>
    <row r="52" spans="1:4" ht="15">
      <c r="A52" s="54"/>
      <c r="C52" s="55"/>
      <c r="D52" s="55"/>
    </row>
    <row r="53" spans="1:4" ht="15">
      <c r="A53" s="54"/>
      <c r="C53" s="55"/>
      <c r="D53" s="55"/>
    </row>
    <row r="54" spans="1:4" ht="15">
      <c r="A54" s="54"/>
      <c r="C54" s="55"/>
      <c r="D54" s="55"/>
    </row>
    <row r="55" spans="1:4" ht="15">
      <c r="A55" s="54"/>
      <c r="C55" s="55"/>
      <c r="D55" s="55"/>
    </row>
    <row r="56" spans="1:4" ht="15">
      <c r="A56" s="54"/>
      <c r="C56" s="55"/>
      <c r="D56" s="55"/>
    </row>
    <row r="57" spans="1:4" ht="15">
      <c r="A57" s="54"/>
      <c r="C57" s="55"/>
      <c r="D57" s="55"/>
    </row>
    <row r="58" spans="1:4" ht="15">
      <c r="A58" s="54"/>
      <c r="C58" s="55"/>
      <c r="D58" s="55"/>
    </row>
    <row r="59" spans="1:4" ht="15">
      <c r="A59" s="54"/>
      <c r="C59" s="55"/>
      <c r="D59" s="55"/>
    </row>
    <row r="60" spans="1:4" ht="15">
      <c r="A60" s="54"/>
      <c r="C60" s="55"/>
      <c r="D60" s="55"/>
    </row>
    <row r="61" spans="1:4" ht="15">
      <c r="A61" s="54"/>
      <c r="C61" s="55"/>
      <c r="D61" s="55"/>
    </row>
    <row r="62" spans="1:4" ht="15">
      <c r="A62" s="54"/>
      <c r="C62" s="55"/>
      <c r="D62" s="55"/>
    </row>
    <row r="63" spans="1:4" ht="15">
      <c r="A63" s="54"/>
      <c r="C63" s="55"/>
      <c r="D63" s="55"/>
    </row>
    <row r="64" spans="1:4" ht="15">
      <c r="A64" s="54"/>
      <c r="C64" s="55"/>
      <c r="D64" s="55"/>
    </row>
    <row r="65" spans="1:4" ht="15">
      <c r="A65" s="54"/>
      <c r="C65" s="55"/>
      <c r="D65" s="55"/>
    </row>
    <row r="66" spans="1:4" ht="15">
      <c r="A66" s="54"/>
      <c r="C66" s="55"/>
      <c r="D66" s="55"/>
    </row>
    <row r="67" spans="1:4" ht="15">
      <c r="A67" s="54"/>
      <c r="C67" s="55"/>
      <c r="D67" s="55"/>
    </row>
    <row r="68" spans="1:4" ht="15">
      <c r="A68" s="54"/>
      <c r="C68" s="55"/>
      <c r="D68" s="55"/>
    </row>
    <row r="69" spans="1:4" ht="15">
      <c r="A69" s="58"/>
      <c r="C69" s="55"/>
      <c r="D69" s="55"/>
    </row>
    <row r="70" spans="1:4" ht="15">
      <c r="A70" s="58"/>
      <c r="C70" s="55"/>
      <c r="D70" s="55"/>
    </row>
    <row r="71" spans="1:4" ht="15">
      <c r="A71" s="58"/>
      <c r="C71" s="55"/>
      <c r="D71" s="55"/>
    </row>
    <row r="72" spans="1:4" ht="15">
      <c r="A72" s="58"/>
      <c r="C72" s="55"/>
      <c r="D72" s="55"/>
    </row>
    <row r="73" spans="1:4" ht="15">
      <c r="A73" s="58"/>
      <c r="C73" s="55"/>
      <c r="D73" s="55"/>
    </row>
    <row r="74" spans="1:4" ht="15">
      <c r="A74" s="58"/>
      <c r="C74" s="55"/>
      <c r="D74" s="55"/>
    </row>
    <row r="75" spans="1:4" ht="15">
      <c r="A75" s="58"/>
      <c r="C75" s="55"/>
      <c r="D75" s="55"/>
    </row>
    <row r="76" spans="1:4" ht="15">
      <c r="A76" s="58"/>
      <c r="C76" s="55"/>
      <c r="D76" s="55"/>
    </row>
    <row r="77" spans="1:4" ht="15">
      <c r="A77" s="58"/>
      <c r="C77" s="55"/>
      <c r="D77" s="55"/>
    </row>
    <row r="78" spans="1:4" ht="15">
      <c r="A78" s="58"/>
      <c r="C78" s="55"/>
      <c r="D78" s="55"/>
    </row>
    <row r="79" spans="1:4" ht="15">
      <c r="A79" s="58"/>
      <c r="C79" s="55"/>
      <c r="D79" s="55"/>
    </row>
    <row r="80" spans="1:4" ht="15">
      <c r="A80" s="58"/>
      <c r="C80" s="55"/>
      <c r="D80" s="55"/>
    </row>
    <row r="81" spans="1:4" ht="15">
      <c r="A81" s="58"/>
      <c r="C81" s="55"/>
      <c r="D81" s="55"/>
    </row>
    <row r="82" spans="1:4" ht="15">
      <c r="A82" s="58"/>
      <c r="C82" s="55"/>
      <c r="D82" s="55"/>
    </row>
    <row r="83" spans="1:4" ht="15">
      <c r="A83" s="58"/>
      <c r="C83" s="55"/>
      <c r="D83" s="55"/>
    </row>
    <row r="84" spans="1:4" ht="15">
      <c r="A84" s="58"/>
      <c r="C84" s="55"/>
      <c r="D84" s="55"/>
    </row>
    <row r="85" spans="1:4" ht="15">
      <c r="A85" s="58"/>
      <c r="C85" s="55"/>
      <c r="D85" s="55"/>
    </row>
    <row r="86" spans="1:4" ht="15">
      <c r="A86" s="58"/>
      <c r="C86" s="55"/>
      <c r="D86" s="55"/>
    </row>
    <row r="87" spans="1:4" ht="15">
      <c r="A87" s="58"/>
      <c r="C87" s="55"/>
      <c r="D87" s="55"/>
    </row>
    <row r="88" spans="1:4" ht="15">
      <c r="A88" s="58"/>
      <c r="C88" s="55"/>
      <c r="D88" s="55"/>
    </row>
    <row r="89" spans="1:4" ht="15">
      <c r="A89" s="58"/>
      <c r="C89" s="55"/>
      <c r="D89" s="55"/>
    </row>
    <row r="90" spans="1:4" ht="15">
      <c r="A90" s="58"/>
      <c r="C90" s="55"/>
      <c r="D90" s="55"/>
    </row>
    <row r="91" spans="1:4" ht="15">
      <c r="A91" s="58"/>
      <c r="C91" s="55"/>
      <c r="D91" s="55"/>
    </row>
    <row r="92" spans="1:4" ht="15">
      <c r="A92" s="58"/>
      <c r="C92" s="55"/>
      <c r="D92" s="55"/>
    </row>
    <row r="93" spans="1:4" ht="15">
      <c r="A93" s="58"/>
      <c r="C93" s="55"/>
      <c r="D93" s="55"/>
    </row>
    <row r="94" spans="1:4" ht="15">
      <c r="A94" s="58"/>
      <c r="C94" s="55"/>
      <c r="D94" s="55"/>
    </row>
    <row r="95" spans="1:4" ht="15">
      <c r="A95" s="58"/>
      <c r="C95" s="55"/>
      <c r="D95" s="55"/>
    </row>
    <row r="96" spans="1:4" ht="15">
      <c r="A96" s="58"/>
      <c r="C96" s="55"/>
      <c r="D96" s="55"/>
    </row>
    <row r="97" spans="1:4" ht="15">
      <c r="A97" s="58"/>
      <c r="C97" s="55"/>
      <c r="D97" s="55"/>
    </row>
    <row r="98" spans="1:4" ht="15">
      <c r="A98" s="58"/>
      <c r="C98" s="55"/>
      <c r="D98" s="55"/>
    </row>
  </sheetData>
  <sheetProtection/>
  <autoFilter ref="A4:D68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2014-12-05T07:21:24Z</cp:lastPrinted>
  <dcterms:created xsi:type="dcterms:W3CDTF">2011-03-11T17:02:59Z</dcterms:created>
  <dcterms:modified xsi:type="dcterms:W3CDTF">2018-11-25T17:04:31Z</dcterms:modified>
  <cp:category/>
  <cp:version/>
  <cp:contentType/>
  <cp:contentStatus/>
</cp:coreProperties>
</file>